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Users\ESTANDAR\Documents\CONTRATACION\"/>
    </mc:Choice>
  </mc:AlternateContent>
  <xr:revisionPtr revIDLastSave="0" documentId="13_ncr:1_{C8EE987A-C55C-4342-BA52-19CE609A8B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Hoja1!$A$1:$X$57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7" i="1" l="1"/>
  <c r="G55" i="1"/>
  <c r="AF55" i="1" s="1"/>
  <c r="G54" i="1"/>
  <c r="AF54" i="1" s="1"/>
  <c r="G53" i="1"/>
  <c r="AF53" i="1" s="1"/>
  <c r="G52" i="1"/>
  <c r="G51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2" i="1"/>
  <c r="AF51" i="1"/>
  <c r="AC84" i="1"/>
  <c r="W84" i="1"/>
  <c r="AC83" i="1"/>
  <c r="W83" i="1"/>
  <c r="AC82" i="1"/>
  <c r="W82" i="1"/>
  <c r="AC81" i="1"/>
  <c r="W81" i="1"/>
  <c r="AC80" i="1"/>
  <c r="W80" i="1"/>
  <c r="AC79" i="1"/>
  <c r="W79" i="1"/>
  <c r="AC78" i="1"/>
  <c r="W78" i="1"/>
  <c r="AC77" i="1"/>
  <c r="W77" i="1"/>
  <c r="AC76" i="1"/>
  <c r="W76" i="1"/>
  <c r="AC75" i="1"/>
  <c r="W75" i="1"/>
  <c r="AC74" i="1"/>
  <c r="W74" i="1"/>
  <c r="AC73" i="1"/>
  <c r="W73" i="1"/>
  <c r="AC72" i="1"/>
  <c r="W72" i="1"/>
  <c r="AC71" i="1"/>
  <c r="W71" i="1"/>
  <c r="AC70" i="1"/>
  <c r="W70" i="1"/>
  <c r="AC69" i="1"/>
  <c r="W69" i="1"/>
  <c r="AC68" i="1"/>
  <c r="W68" i="1"/>
  <c r="AC67" i="1"/>
  <c r="W67" i="1"/>
  <c r="AC66" i="1"/>
  <c r="W66" i="1"/>
  <c r="AC65" i="1"/>
  <c r="W65" i="1"/>
  <c r="AC64" i="1"/>
  <c r="W64" i="1"/>
  <c r="AC63" i="1"/>
  <c r="W63" i="1"/>
  <c r="AC62" i="1"/>
  <c r="W62" i="1"/>
  <c r="AC61" i="1"/>
  <c r="W61" i="1"/>
  <c r="AC60" i="1"/>
  <c r="W60" i="1"/>
  <c r="AC59" i="1"/>
  <c r="W59" i="1"/>
  <c r="AC58" i="1"/>
  <c r="W58" i="1"/>
  <c r="AC57" i="1"/>
  <c r="W57" i="1"/>
  <c r="AC56" i="1"/>
  <c r="W56" i="1"/>
  <c r="AC55" i="1"/>
  <c r="W55" i="1"/>
  <c r="AC54" i="1"/>
  <c r="W54" i="1"/>
  <c r="AC53" i="1"/>
  <c r="W53" i="1"/>
  <c r="AC52" i="1"/>
  <c r="W52" i="1"/>
  <c r="AC51" i="1"/>
  <c r="W51" i="1"/>
  <c r="G50" i="1"/>
  <c r="W50" i="1" s="1"/>
  <c r="AF48" i="1"/>
  <c r="W48" i="1"/>
  <c r="AC48" i="1"/>
  <c r="G48" i="1"/>
  <c r="AH48" i="1"/>
  <c r="G47" i="1"/>
  <c r="AF47" i="1" s="1"/>
  <c r="AH47" i="1"/>
  <c r="AH57" i="1"/>
  <c r="AH56" i="1"/>
  <c r="AH55" i="1"/>
  <c r="AH54" i="1"/>
  <c r="AH53" i="1"/>
  <c r="AH52" i="1"/>
  <c r="AH51" i="1"/>
  <c r="AH50" i="1"/>
  <c r="AH46" i="1"/>
  <c r="AH49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2" i="1"/>
  <c r="D9" i="2"/>
  <c r="C7" i="2"/>
  <c r="C9" i="2"/>
  <c r="G46" i="1"/>
  <c r="W46" i="1" s="1"/>
  <c r="G49" i="1"/>
  <c r="W49" i="1" s="1"/>
  <c r="G27" i="1"/>
  <c r="W27" i="1" s="1"/>
  <c r="K22" i="1"/>
  <c r="J44" i="1"/>
  <c r="J36" i="1"/>
  <c r="J31" i="1"/>
  <c r="AC50" i="1" l="1"/>
  <c r="AF50" i="1"/>
  <c r="AC47" i="1"/>
  <c r="AF49" i="1"/>
  <c r="W47" i="1"/>
  <c r="AF27" i="1"/>
  <c r="AF46" i="1"/>
  <c r="AC27" i="1"/>
  <c r="AC46" i="1"/>
  <c r="AC49" i="1"/>
  <c r="F3" i="1"/>
  <c r="AH3" i="1" s="1"/>
  <c r="G45" i="1"/>
  <c r="AF45" i="1" s="1"/>
  <c r="G44" i="1"/>
  <c r="AF44" i="1" s="1"/>
  <c r="G43" i="1"/>
  <c r="AF43" i="1" s="1"/>
  <c r="G42" i="1"/>
  <c r="AF42" i="1" s="1"/>
  <c r="G41" i="1"/>
  <c r="AF41" i="1" s="1"/>
  <c r="G40" i="1"/>
  <c r="AF40" i="1" s="1"/>
  <c r="G39" i="1"/>
  <c r="AF39" i="1" s="1"/>
  <c r="G38" i="1"/>
  <c r="AF38" i="1" s="1"/>
  <c r="G37" i="1"/>
  <c r="G36" i="1"/>
  <c r="AF36" i="1" s="1"/>
  <c r="G35" i="1"/>
  <c r="AF35" i="1" s="1"/>
  <c r="G34" i="1"/>
  <c r="AF34" i="1" s="1"/>
  <c r="G33" i="1"/>
  <c r="AF33" i="1" s="1"/>
  <c r="G32" i="1"/>
  <c r="AF32" i="1" s="1"/>
  <c r="G31" i="1"/>
  <c r="AF31" i="1" s="1"/>
  <c r="G30" i="1"/>
  <c r="AF30" i="1" s="1"/>
  <c r="G29" i="1"/>
  <c r="AF29" i="1" s="1"/>
  <c r="G28" i="1"/>
  <c r="AF28" i="1" s="1"/>
  <c r="G26" i="1"/>
  <c r="AF26" i="1" s="1"/>
  <c r="G25" i="1"/>
  <c r="AF25" i="1" s="1"/>
  <c r="G24" i="1"/>
  <c r="AF24" i="1" s="1"/>
  <c r="G23" i="1"/>
  <c r="AF23" i="1" s="1"/>
  <c r="G22" i="1"/>
  <c r="AF22" i="1" s="1"/>
  <c r="G21" i="1"/>
  <c r="AF21" i="1" s="1"/>
  <c r="G20" i="1"/>
  <c r="AF20" i="1" s="1"/>
  <c r="G19" i="1"/>
  <c r="AF19" i="1" s="1"/>
  <c r="G18" i="1"/>
  <c r="AF18" i="1" s="1"/>
  <c r="G17" i="1"/>
  <c r="AF17" i="1" s="1"/>
  <c r="G16" i="1"/>
  <c r="AF16" i="1" s="1"/>
  <c r="G15" i="1"/>
  <c r="AF15" i="1" s="1"/>
  <c r="G14" i="1"/>
  <c r="AF14" i="1" s="1"/>
  <c r="G13" i="1"/>
  <c r="AF13" i="1" s="1"/>
  <c r="G12" i="1"/>
  <c r="AF12" i="1" s="1"/>
  <c r="G11" i="1"/>
  <c r="AF11" i="1" s="1"/>
  <c r="G10" i="1"/>
  <c r="AF10" i="1" s="1"/>
  <c r="G9" i="1"/>
  <c r="AF9" i="1" s="1"/>
  <c r="G8" i="1"/>
  <c r="AF8" i="1" s="1"/>
  <c r="G7" i="1"/>
  <c r="AF7" i="1" s="1"/>
  <c r="G6" i="1"/>
  <c r="AF6" i="1" s="1"/>
  <c r="G5" i="1"/>
  <c r="AF5" i="1" s="1"/>
  <c r="W6" i="1" l="1"/>
  <c r="AC6" i="1"/>
  <c r="W8" i="1"/>
  <c r="AC8" i="1"/>
  <c r="W10" i="1"/>
  <c r="AC10" i="1"/>
  <c r="W14" i="1"/>
  <c r="AC14" i="1"/>
  <c r="W16" i="1"/>
  <c r="AC16" i="1"/>
  <c r="W18" i="1"/>
  <c r="AC18" i="1"/>
  <c r="W20" i="1"/>
  <c r="AC20" i="1"/>
  <c r="W22" i="1"/>
  <c r="AC22" i="1"/>
  <c r="W24" i="1"/>
  <c r="AC24" i="1"/>
  <c r="W26" i="1"/>
  <c r="AC26" i="1"/>
  <c r="W29" i="1"/>
  <c r="AC29" i="1"/>
  <c r="W31" i="1"/>
  <c r="AC31" i="1"/>
  <c r="W33" i="1"/>
  <c r="AC33" i="1"/>
  <c r="W35" i="1"/>
  <c r="AC35" i="1"/>
  <c r="W37" i="1"/>
  <c r="AC37" i="1"/>
  <c r="W39" i="1"/>
  <c r="AC39" i="1"/>
  <c r="W41" i="1"/>
  <c r="AC41" i="1"/>
  <c r="W43" i="1"/>
  <c r="AC43" i="1"/>
  <c r="W45" i="1"/>
  <c r="AC45" i="1"/>
  <c r="W5" i="1"/>
  <c r="AC5" i="1"/>
  <c r="W7" i="1"/>
  <c r="AC7" i="1"/>
  <c r="W9" i="1"/>
  <c r="AC9" i="1"/>
  <c r="W11" i="1"/>
  <c r="AC11" i="1"/>
  <c r="W13" i="1"/>
  <c r="AC13" i="1"/>
  <c r="W15" i="1"/>
  <c r="AC15" i="1"/>
  <c r="W17" i="1"/>
  <c r="AC17" i="1"/>
  <c r="W19" i="1"/>
  <c r="AC19" i="1"/>
  <c r="W23" i="1"/>
  <c r="AC23" i="1"/>
  <c r="W25" i="1"/>
  <c r="AC25" i="1"/>
  <c r="W28" i="1"/>
  <c r="AC28" i="1"/>
  <c r="W30" i="1"/>
  <c r="AC30" i="1"/>
  <c r="W34" i="1"/>
  <c r="AC34" i="1"/>
  <c r="W36" i="1"/>
  <c r="AC36" i="1"/>
  <c r="W38" i="1"/>
  <c r="AC38" i="1"/>
  <c r="W40" i="1"/>
  <c r="AC40" i="1"/>
  <c r="W42" i="1"/>
  <c r="AC42" i="1"/>
  <c r="W44" i="1"/>
  <c r="AC44" i="1"/>
  <c r="W21" i="1"/>
  <c r="AC21" i="1"/>
  <c r="W32" i="1"/>
  <c r="AC32" i="1"/>
  <c r="W12" i="1"/>
  <c r="AC12" i="1"/>
  <c r="G4" i="1"/>
  <c r="AF4" i="1" s="1"/>
  <c r="G3" i="1"/>
  <c r="AF3" i="1" s="1"/>
  <c r="G2" i="1"/>
  <c r="AF2" i="1" s="1"/>
  <c r="W3" i="1" l="1"/>
  <c r="AC3" i="1"/>
  <c r="W2" i="1"/>
  <c r="AC2" i="1"/>
  <c r="W4" i="1"/>
  <c r="AC4" i="1"/>
</calcChain>
</file>

<file path=xl/sharedStrings.xml><?xml version="1.0" encoding="utf-8"?>
<sst xmlns="http://schemas.openxmlformats.org/spreadsheetml/2006/main" count="331" uniqueCount="205">
  <si>
    <t>OBJETO</t>
  </si>
  <si>
    <t>VALOR ADICIÓN</t>
  </si>
  <si>
    <t>VR TOTAL DEL CONTRATO</t>
  </si>
  <si>
    <t>Nº CONTRATO</t>
  </si>
  <si>
    <t>NIT</t>
  </si>
  <si>
    <t>NOMBRE CONTRATISTA</t>
  </si>
  <si>
    <t>FECHA INICIAL</t>
  </si>
  <si>
    <t>FECHA FINAL</t>
  </si>
  <si>
    <t>Fecha Acta Nº 01</t>
  </si>
  <si>
    <t>Fecha Acta Nº 02</t>
  </si>
  <si>
    <t>Fecha Acta Nº 03</t>
  </si>
  <si>
    <t>Fecha Acta Nº 04</t>
  </si>
  <si>
    <t>Fecha Acta Nº 05</t>
  </si>
  <si>
    <t>Fecha Acta Nº 06</t>
  </si>
  <si>
    <t>VR DISPONIBLE DEL CONTRATO</t>
  </si>
  <si>
    <t>VALOR DEL CONTRATO</t>
  </si>
  <si>
    <t>TIEMPO DE EJECUCIÓN MESES</t>
  </si>
  <si>
    <t>830.074.458-8</t>
  </si>
  <si>
    <t>PRESTAR SERVICIO DE VIGILANCIA Y SEGURIDAD PRIVADA AL HOSPITAL DEPARTAMENTAL SAN RAFAEL DE ZARZAL.</t>
  </si>
  <si>
    <t>Acta Nº 01 VALOR</t>
  </si>
  <si>
    <t>Acta Nº 02 VALOR</t>
  </si>
  <si>
    <t>Acta Nº 03 VALOR</t>
  </si>
  <si>
    <t>Acta Nº 04 VALOR</t>
  </si>
  <si>
    <t>Acta Nº 05 VALOR</t>
  </si>
  <si>
    <t>Acta Nº 06 VALOR</t>
  </si>
  <si>
    <t>SUPERVISOR</t>
  </si>
  <si>
    <t>JUAN CARLOS BUITRAGO</t>
  </si>
  <si>
    <t>02-2022</t>
  </si>
  <si>
    <t>Asociación Sindical Trabajadores de Colombia y La Salud - ASSTRACUD</t>
  </si>
  <si>
    <t>03-2022</t>
  </si>
  <si>
    <t>04-2022</t>
  </si>
  <si>
    <t>11-2022</t>
  </si>
  <si>
    <t>12-2022</t>
  </si>
  <si>
    <t>13-2022</t>
  </si>
  <si>
    <t>14-2022</t>
  </si>
  <si>
    <t>15-2022</t>
  </si>
  <si>
    <t>16-2022</t>
  </si>
  <si>
    <t>17-2022</t>
  </si>
  <si>
    <t>18-2022</t>
  </si>
  <si>
    <t>19-2022</t>
  </si>
  <si>
    <t>20-2022</t>
  </si>
  <si>
    <t>21-2022</t>
  </si>
  <si>
    <t>22-2022</t>
  </si>
  <si>
    <t>23-2022</t>
  </si>
  <si>
    <t>24-2022</t>
  </si>
  <si>
    <t>25-2022</t>
  </si>
  <si>
    <t>26-2022</t>
  </si>
  <si>
    <t>27-2022</t>
  </si>
  <si>
    <t>29-2022</t>
  </si>
  <si>
    <t>31-2022</t>
  </si>
  <si>
    <t>32-2022</t>
  </si>
  <si>
    <t>33-2022</t>
  </si>
  <si>
    <t>36-2022</t>
  </si>
  <si>
    <t>40-2022</t>
  </si>
  <si>
    <t>41-2022</t>
  </si>
  <si>
    <t>42-2022</t>
  </si>
  <si>
    <t>43-2022</t>
  </si>
  <si>
    <t>45-2022</t>
  </si>
  <si>
    <t>47-2022</t>
  </si>
  <si>
    <t>48-2022</t>
  </si>
  <si>
    <t>49-2022</t>
  </si>
  <si>
    <t>52-2022</t>
  </si>
  <si>
    <t>53-2022</t>
  </si>
  <si>
    <t>55-2022</t>
  </si>
  <si>
    <t>56-2022</t>
  </si>
  <si>
    <t>57-2022</t>
  </si>
  <si>
    <t>58-2022</t>
  </si>
  <si>
    <t>59-2022</t>
  </si>
  <si>
    <t>60-2022</t>
  </si>
  <si>
    <t>61-2022</t>
  </si>
  <si>
    <t>65-2022</t>
  </si>
  <si>
    <t>67-2022</t>
  </si>
  <si>
    <t>Sindicato SERVICOLOMBIA</t>
  </si>
  <si>
    <t>National Security ltda</t>
  </si>
  <si>
    <t>CRISTIAN ANDRES VASQUEZ SANCHEZ</t>
  </si>
  <si>
    <t>MAGALY GARCIA MONSALVE</t>
  </si>
  <si>
    <t>RUTH CECILIA ALVAREZ HERRERA</t>
  </si>
  <si>
    <t>CLARA ROSA RODAS OTERO</t>
  </si>
  <si>
    <t>ERIKA ISABEL LASPRILLA GONZALEZ</t>
  </si>
  <si>
    <t>Distribuidora Colombiana de Medicamentos S.A.S. DISCOLMEDICA S.A.S.</t>
  </si>
  <si>
    <t>ALVARO SATIZABAL SANTOS</t>
  </si>
  <si>
    <t>Salud Bienestar y Vida SAS SBV Ortopedia</t>
  </si>
  <si>
    <t>SODEXO SERVICIO DE BEBEFICIOS E INSENTIVOS COLOMBIA S.A.S.</t>
  </si>
  <si>
    <t>ANGELA ROSA GAVIRIA SALAZAR</t>
  </si>
  <si>
    <t>MARTHA LUCIA MUÑOZ VALENCIA</t>
  </si>
  <si>
    <t>OLGA BEATRIZ MORELO INDABURO</t>
  </si>
  <si>
    <t>Oxycenter Home Care SAS</t>
  </si>
  <si>
    <t>CLAY S.A.</t>
  </si>
  <si>
    <t>Comercializadora IMPOCOR SAS</t>
  </si>
  <si>
    <t>EXCEDENTES INDUSTRIALES DEL VALLE S.A.S.</t>
  </si>
  <si>
    <t>Comercializadora de Productos para Laboratorio SAS COMPROLAB</t>
  </si>
  <si>
    <t>COLOMBOFARMACEUTICA S.A.S.</t>
  </si>
  <si>
    <t>TECNOLOGIA SINERGIA S.A.S.</t>
  </si>
  <si>
    <t>GRUPO TECNOLOGICO ITC S.A.S.</t>
  </si>
  <si>
    <t>DANIEL FELIPE MARIN RIOS</t>
  </si>
  <si>
    <t>FULL FENIX S.A.S.</t>
  </si>
  <si>
    <t>FUNDACION ESPERANZA DESARROLLO Y FUTURO</t>
  </si>
  <si>
    <t>RAYXO S.A.S.</t>
  </si>
  <si>
    <t>HUGO BURITICA ROMERO</t>
  </si>
  <si>
    <t>LABOTEK COLOMBIA S.A.S.</t>
  </si>
  <si>
    <t>ESTERILINS S.A.S.</t>
  </si>
  <si>
    <t>Asociación Sindical de Trabajadores de Colombia y La Salud - ASSTRACUD</t>
  </si>
  <si>
    <t>Sindicato de Trabajadores de Oficios Varios - SERVICOLOMBIA</t>
  </si>
  <si>
    <t>NATIONAL SECURITY LTDA.</t>
  </si>
  <si>
    <t>CARLOS ANDRES MILLAN ECHEVERRY</t>
  </si>
  <si>
    <t>IMBIOMEDIC S.A.S.</t>
  </si>
  <si>
    <t>CRISALTEX S.A.</t>
  </si>
  <si>
    <t>900.521.307-6</t>
  </si>
  <si>
    <t>PRESTAR  SERVICIOS EN PROCESOS ADMINISTRATIVOS DEL HOSPITAL DEPARTAMENTAL SAN RAFAEL ESE DE ZARZAL  VALLE.</t>
  </si>
  <si>
    <t>900.537.545-2</t>
  </si>
  <si>
    <t>SUMINISTRAR ALIMENTACIÓN, PRESTAR SERVICIOS GENERALES, Y LOS SERVICIOS QUE SE REQUIEREN EN EL LABORATORIO CLÍNICO DEL  HOSPITAL DEPARTAMENTAL SAN RAFAEL DE ZARZAL</t>
  </si>
  <si>
    <t>EMITIR CONCEPTOS, APOYO PROFESIONAL EN LOS PROCESOS PRECONTRACTUALES Y CONTRACTUALES Y APOYO EN EL CAMPO DE DERECHO ADMINISTRATIVO CON EL FIN DE ASISTIR A LA GERENCIA DEL HOSPITAL SAN RAFAEL Y SU EQUIPO DIRECTIVO EN CONJUNTO.</t>
  </si>
  <si>
    <t>PRESTAR APOYO ADMINISTRATIVO A DIFERENTES DEPENDENCIAS DEL HOSPITAL DEPARTAMENTAL SAN RAFAEL DE ZARZAL, ESPECIALMENTE EN EL ÁREA  JURÍDICA.</t>
  </si>
  <si>
    <t>REPRESENTAR JUDICIAL Y EXTRAJUDICIALMENTE AL HOSPITAL DEPARTAMENTAL SAN RAFAEL DE ZARZAL  EN  LOS ASUNTOS QUE SEA PARTE O TENGA INTERES, DE ACUERDO A LOS PODERES QUE SEAN OTORGADOS POR EL REPRESENTANTE LEGAL DE LA ENTIDAD Y BRINDAR APOYO EN LA OFICINA JURÍDICA.</t>
  </si>
  <si>
    <t>PRESTAR  SERVICIOS PROFESIONALES COMO CONTADORA, PARA BRINDAR ASESORÍA CONTABLE Y FINANCIERA AL HOSPITAL DEPARTAMENTAL SAN RAFAEL DE ZARZAL.</t>
  </si>
  <si>
    <t>ASESORAR LA IMPLEMENTACIÓN DEL SISTEMA OBLIGATORIO DE GARANTÍA DE LA CALIDAD Y PLANEACIÓN ORGANIZACIONAL, EN EL HOSPITAL DEPARTAMENTAL SAN RAFAEL DE ZARZAL.</t>
  </si>
  <si>
    <t>828.002.423- 5</t>
  </si>
  <si>
    <t>SUMINISTRO DE PRODUCTOS FARMACÉUTICOS Y MATERIAL MÉDICO QUIRÚRGICO EN EL HOSPITAL DEPARTAMENTAL SAN RAFAEL DE ZARZAL</t>
  </si>
  <si>
    <t>ASESORIA Y ACOMPAÑAMIENTO EN LOS PROCESOS DE SANEAMIENTO DE APORTES PATRONALES DEL SISTEMA GENERAL DE PARTICIPACIONES CON LAS ADMINISTRADORAS DEL REGIMEN DE SEGURIDAD SOCIAL EN SALUD, PENSION, CESANTIAS Y RIESGOS LABORALES; CONCILIACIÓN Y DEPURACIÓN DE PRESUNTA DEUDA CON COLPENSIONES POR APORTES PATRONALES; Y GESTIÓN DE RESPUESTA A COBROS POR CUOTAS PARTES Y BONOS PENSIONALES QUE REALIZAN LAS ADMINISTRADORAS DE FONDOS DE PENSIONES AL HOSPITAL DEPARTAMENTAL SAN RAFAEL ESE DE ZARZAL.</t>
  </si>
  <si>
    <t>900.224.399-1</t>
  </si>
  <si>
    <t>SUMINISTRAR  MATERIAL MEDICO QUIRURGICO DE OSTEOSINTESIS AL HOSPITAL DEPARTAMENTAL SAN RAFAEL DE ZARZAL</t>
  </si>
  <si>
    <t xml:space="preserve">800.219.876-9 </t>
  </si>
  <si>
    <t>ADQUIRIR BONOS INTERCAMBIABLES O CANJEABLES EN RED DE  ESTABLECIMIENTOS COMERCIALES EXCLUSIVAMENTE POR DOTACIÓN (VESTUARIO,  CALZADO), PARA LOS FUNCIONARIOS DE PLANTA DEL HOSPITAL DEPARTAMENTAL SAN RAFAEL ESE DE ZARZAL</t>
  </si>
  <si>
    <t>ASESORAR LA INTEGRACIÓN DE LAS AREAS DE FACTURACIÓN, CARTERA Y GLOSAS OPTIMIZANDO LA PRODUCTIVIDAD Y EFICIENCIA DE LOS PROCESOS EN EL HOSPITAL DEPARTAMENTAL SAN RAFAEL ESE DE ZARZAL.</t>
  </si>
  <si>
    <t>PRESTAR SERVICIOS PROFESIONALES DE REVISORIA FISCAL, EN EL HOSPITAL DEPARTAMENTAL SAN RAFAEL DE ZARZAL</t>
  </si>
  <si>
    <t>REALIZAR AUDITORIA, CORRECCIÓN Y ALISTAMIENTO PARA PRESENTACIÓN DE LA FACTURACIÓN; ADEMÁS, REALIZAR LA REVISIÓN, CORRECCIÓN Y GESTIÓN DE LOS SOPORTES PARA SUBSANAR LOS MOTIVOS DE DEVOLUCIÓN, OBJECIÓN Y NO PAGO DE LA FACTURACIÓN QUE REALIZA EL HOSPITA SAN RAFAEL DE ZARZAL.</t>
  </si>
  <si>
    <t>900.185.047-4</t>
  </si>
  <si>
    <t>SUMINISTRAR GASES MEDICINALES EN CILINDROS, AL HOSPITAL DEPARTAMENTAL SAN RAFAEL E.S.E DE ZARZAL.</t>
  </si>
  <si>
    <t>805.016.105-5</t>
  </si>
  <si>
    <t>SUMINISTRAR  PRODUCTOS FARMACÉUTICOS Y MATERIAL MÉDICO QUIRÚRGICO EN EL HOSPITAL DEPARTAMENTAL SAN RAFAEL E.S.E DE ZARZAL</t>
  </si>
  <si>
    <t>900.512.976-5</t>
  </si>
  <si>
    <t>SUMINISTRAR MATERIAL MEDICO QUIRÚRGICO AL HOSPITAL DEPARTAMENTAL SAN RAFAEL ESE DE ZARZAL</t>
  </si>
  <si>
    <t>901.404.382-1</t>
  </si>
  <si>
    <t>REALIZAR LA GESTIÓN INTEGRAL DE RESIDUOS HOSPITALARIOS</t>
  </si>
  <si>
    <t>860.350.711-1</t>
  </si>
  <si>
    <t>SUMINISTRAR  REACTIVOS PARA EL LABORATORIO CLÍNICO DEL HOSPITAL DEPARTAMENTAL SAN RAFAEL DE ZARZAL.</t>
  </si>
  <si>
    <t>900.502.004-9</t>
  </si>
  <si>
    <t>900.349.841-1.</t>
  </si>
  <si>
    <t>REALIZAR EL SOPORTE REMOTO Y ACTUALIZACIÓN DEL SOFTWARE SIHOS - WEB SOBRE TODOS LOS MÓDULOS  ADQUIRIDOS POR LA INSTITUCIÓN.</t>
  </si>
  <si>
    <t>901.039.156-8</t>
  </si>
  <si>
    <t>REALIZAR  MANTENIMIENTO PREVENTIVO Y CORRECTIVO A TODO COSTO, A  LOS EQUIPO DE CÓMPUTO (HARWARE Y SOFTWARE) DE LA INSTITUCIÓN.</t>
  </si>
  <si>
    <t>PRESTAR SOPORTE TÉCNICO PERSONALIZADO AL ÁREA DE SISTEMAS E INFORMÁTICA VÍA REMOTA Ó PRESENCIAL EN EL HOSPITAL DEPARTAMENTAL SAN RAFAEL DE ZARZAL</t>
  </si>
  <si>
    <t>ISAI JEFFERSON OLMOS AGUDELO</t>
  </si>
  <si>
    <t>ALQUILER DE UN EQUIPO COMPLETO PARA CIRUGÍA LAPAROSCOPICA CON TODOS SUS COMPONENTES Y ACCESORIOS</t>
  </si>
  <si>
    <t>901.293.464-9</t>
  </si>
  <si>
    <t>PRESTAR EL SERVICIO DE TRASLADO ASISTENCIAL BÁSICO 24/7, DE PACIENTES DEL HOSPITAL DEPARTAMENTAL SAN RAFAEL DE ZARZAL, A LAS DIFERENTES INSTITUCIONES DE SALUD</t>
  </si>
  <si>
    <t>901.052.327-4</t>
  </si>
  <si>
    <t>ELABORACIÓN DEL DISEÑO ELÉCTRICO (INCLUYE TRÁMITES Y APROBACIÓN DE DISEÑO ANTE OPERADOR DE RED), PARA LA REPOTENCIACIÓN DE LA SUBESTACIÓN ELÉCTRICA, CELDAS DE MT Y PRINCIPAL DE BT Y PLANTA DE EMERGENCIA DEL HOSPITAL DEPARTAMENTAL SAN RAFAEL DE ZARZA, EN CUMPLIENTO DE LOS REQUERIMIENTOS DEL ARTÍCULO 10.1 DEL RETIE</t>
  </si>
  <si>
    <t>901.282.581-5</t>
  </si>
  <si>
    <t>REPARACIÓN TOTAL ELECTRICO ELECTRONICO Y ALTA TENSIÓN DEL EQUIPO DE RAYOS X PORTÁTIL MARCA PRIMAX REFERENCIA CYBERMBIL PLUS 4 DE PROPIEDAD DEL HOSPITAL DEPARTAMENTAL SAN RAFAEL E.S.E DE ZARZAL</t>
  </si>
  <si>
    <t>CONSULTORIA PARA LA ELABORACION DE LOS ESTUDIOS, DISEÑOS CON SUS ANEXOS Y PRESUPUESTO CON SUS ANEXOS, PARA LA CONSTRUCCIÓN Y MEJORAMIENTO DEL AREA DE OBSTETRICIA DEL HOSPITAL DEPARTAMENTAL SAN RAFAEL DE ZARZAL</t>
  </si>
  <si>
    <t xml:space="preserve">PRESTAR  SERVICIOS PROFESIONALES ESPECIALIZADOS EN PROTECCIÓN RADIOLÓGICA PARA EL HOSPITAL DEPARTAMENTAL SAN RAFAEL E.S.E DE ZARZAL </t>
  </si>
  <si>
    <t>900.688.882-7</t>
  </si>
  <si>
    <t>SUMINISTRAR REACTIVOS E INSUMOS PARA LABORATORIO CLÍNICO AL HOSPITAL DEPARTAMENTAL SAN RAFAEL DE ZARZAL.</t>
  </si>
  <si>
    <t>REMODELAR LA BATERÍA SANITARIA DEL ÁREA DE URGENCIAS  EN EL HOSPITAL DEPARTAMENTAL SAN RAFAEL E.S.E DE ZARZAL</t>
  </si>
  <si>
    <t>901.352.683-9</t>
  </si>
  <si>
    <t>ESTERILIZAR EL INSTRUMENTAL QUIRÚRGICO DEL  HOSPITAL DEPARTAMENTAL SAN RAFAEL E.S.E DE ZARZAL</t>
  </si>
  <si>
    <t>REALIZAR MANTENIMIENTO PREVENTIVO A LOS EQUIPOS ARCO EN C Y PORTATIL PRIMAX DE PROPIEDAD DEL HOSPITAL DEPARTAMENTAL SAN RAFAEL E.S.E DE ZARZAL.</t>
  </si>
  <si>
    <t>COMPRA DE ELEMENTOS DE COMPUTACIÓN EN EL HOSPITAL DEPARTAMENTAL SAN RAFAEL E.S.E DE ZARZAL</t>
  </si>
  <si>
    <t>PRESTAR  SERVICIOS DE APOYO  A LOS PROCESOS  ADMINISTRATIVOS DEL HOSPITAL DEPARTAMENTAL SAN RAFAEL ESE DE ZARZAL  VALLE.</t>
  </si>
  <si>
    <t>SUMINISTRAR ELEMENTOS DE OFICINA Y FOTOCOPIAS AL HOSPITAL DEPARTAMENTAL SAN RAFAEL DE ZARZAL.</t>
  </si>
  <si>
    <t>900.784.352-6</t>
  </si>
  <si>
    <t>SUMINISTRAR INSUMOS MÉDICOS Y MEDICAMENTOS AL  HOSPITAL DEPARTAMENTAL SAN RAFAEL DE ZARZAL.</t>
  </si>
  <si>
    <t>816.007.113-6</t>
  </si>
  <si>
    <t>COMPRAR LA  DOTACION AL PERSONAL ADMINISTRATIVO Y ASISTENCIAL QUE LABORA EN EL HOSPITAL DEPARTAMENTAL SAN RAFAEL DE ZARZAL VALLE CORRESPONDIENTE A LA VIGENCIA FISCAL 2022</t>
  </si>
  <si>
    <t>REALIZAR LOGÍSTICA EN LAS DIFERENTES JORNADAS DE SALUD QUE REALIZA EL HOSPITAL DEPARTAMENTAL SAN RAFAEL DE ZARZAL</t>
  </si>
  <si>
    <t>REALIZAR LA INTERVENTORIA TÉCNICA, ADMINISTRATIVA, CONTABLE, FINANCIERA Y JURÍDICA AL CONTRATO QUE TIENE POR OBJETO: "TERMINACION DE LA INFRAESTRUCTURA FISICA DEL AREA DE URGENCIAS DEL HOSPITAL DEPARTAMENTAL SAN RAFAEL DE ZARZAL E.S.E."</t>
  </si>
  <si>
    <t>SUMINISTRAR MEDICAMENTOS Y MATERIAL MEDICO QUIRÚRGICO AL HOSPITAL DEPARTAMENTAL SAN RAFAEL ESE DE ZARZAL</t>
  </si>
  <si>
    <t>Acta Nº 07 VALOR</t>
  </si>
  <si>
    <t>Acta Nº 08 VALOR</t>
  </si>
  <si>
    <t>Acta Nº 09 VALOR</t>
  </si>
  <si>
    <t>87-2022</t>
  </si>
  <si>
    <t>HEDILBERTO RIVADENEIRA</t>
  </si>
  <si>
    <t>Asociación Sindical Trabajadores de Colombia y La Salud - ASSTRACUD ADMINISTRATIVO</t>
  </si>
  <si>
    <t>No. Contrato</t>
  </si>
  <si>
    <t>Valor Ejecutado</t>
  </si>
  <si>
    <t>1er Trimestre</t>
  </si>
  <si>
    <t>2do Trimestre</t>
  </si>
  <si>
    <t>3er Trimestre</t>
  </si>
  <si>
    <t>Periodo</t>
  </si>
  <si>
    <t>4to Trimestre Proyectado</t>
  </si>
  <si>
    <t>73-2022</t>
  </si>
  <si>
    <t>Adicionar</t>
  </si>
  <si>
    <t>VALOR PAGADO</t>
  </si>
  <si>
    <t>PORCENTAJE DE EJECUCION</t>
  </si>
  <si>
    <t>CANTIDAD OTROSIS</t>
  </si>
  <si>
    <t>VALOR OTROSIS</t>
  </si>
  <si>
    <t>85-2022</t>
  </si>
  <si>
    <t>COLOMBO FARMACEUTICA SAS</t>
  </si>
  <si>
    <t>VALOR PENDIENTE POR EJECUTAR</t>
  </si>
  <si>
    <t>SALDO PRESUPUESTO</t>
  </si>
  <si>
    <t>92-2022</t>
  </si>
  <si>
    <t>86-2022</t>
  </si>
  <si>
    <t>DISTRIFARMA DISTRIBUCION FARMACEUTICA SAS</t>
  </si>
  <si>
    <t>900.995.586-8</t>
  </si>
  <si>
    <t>SUMINISTRO DE MEDICAMENTOS EN EL HOSPITAL DEPARTAMENTAL SAN RAFAEL DE ZARZAL</t>
  </si>
  <si>
    <t>95-2022</t>
  </si>
  <si>
    <t>GUSTAVO ANTONIO CELIS</t>
  </si>
  <si>
    <t>COMPRA DE PAPELERÍA MEMBRETEADA PARA USO INSTITUCIONAL, EN EL HOSPITAL DEPARTAMENTAL SAN RAFAEL DE ZARZAL</t>
  </si>
  <si>
    <t>97-2022</t>
  </si>
  <si>
    <t>99-2022</t>
  </si>
  <si>
    <t>100-2022</t>
  </si>
  <si>
    <t>101-2022</t>
  </si>
  <si>
    <t>LABOTEK COLOMBIA S.A.S</t>
  </si>
  <si>
    <t>REVISAR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</si>
</sst>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/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164" fontId="0" fillId="3" borderId="0" xfId="0" applyNumberFormat="1" applyFill="1"/>
    <xf numFmtId="165" fontId="0" fillId="3" borderId="0" xfId="0" applyNumberFormat="1" applyFill="1"/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1" fillId="2" borderId="2" xfId="0" applyFont="1" applyFill="1" applyBorder="1" applyAlignment="1">
      <alignment horizontal="center" vertical="center" wrapText="1"/>
    </xf>
    <xf numFmtId="0" fontId="0" fillId="4" borderId="0" xfId="0" applyFill="1"/>
    <xf numFmtId="3" fontId="0" fillId="4" borderId="0" xfId="0" applyNumberFormat="1" applyFill="1"/>
    <xf numFmtId="164" fontId="0" fillId="4" borderId="0" xfId="0" applyNumberFormat="1" applyFill="1"/>
    <xf numFmtId="0" fontId="0" fillId="0" borderId="0" xfId="0" applyAlignment="1">
      <alignment wrapText="1"/>
    </xf>
    <xf numFmtId="3" fontId="0" fillId="0" borderId="0" xfId="0" applyNumberForma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/>
    <xf numFmtId="3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4" fontId="0" fillId="4" borderId="0" xfId="0" applyNumberForma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7"/>
  <sheetViews>
    <sheetView tabSelected="1" zoomScaleNormal="100" workbookViewId="0">
      <pane xSplit="1" ySplit="1" topLeftCell="U29" activePane="bottomRight" state="frozen"/>
      <selection pane="topRight" activeCell="B1" sqref="B1"/>
      <selection pane="bottomLeft" activeCell="A2" sqref="A2"/>
      <selection pane="bottomRight" activeCell="AG46" sqref="AG46"/>
    </sheetView>
  </sheetViews>
  <sheetFormatPr baseColWidth="10" defaultRowHeight="15" x14ac:dyDescent="0.25"/>
  <cols>
    <col min="2" max="2" width="25.5703125" bestFit="1" customWidth="1"/>
    <col min="3" max="3" width="13.7109375" bestFit="1" customWidth="1"/>
    <col min="4" max="4" width="40.5703125" customWidth="1"/>
    <col min="5" max="5" width="15" bestFit="1" customWidth="1"/>
    <col min="6" max="6" width="15" customWidth="1"/>
    <col min="7" max="7" width="15.7109375" customWidth="1"/>
    <col min="10" max="10" width="12.7109375" bestFit="1" customWidth="1"/>
    <col min="11" max="11" width="16.42578125" customWidth="1"/>
    <col min="13" max="13" width="16.42578125" customWidth="1"/>
    <col min="15" max="15" width="16.42578125" customWidth="1"/>
    <col min="17" max="17" width="16.42578125" customWidth="1"/>
    <col min="19" max="19" width="16.42578125" customWidth="1"/>
    <col min="21" max="21" width="16.42578125" customWidth="1"/>
    <col min="23" max="23" width="23.85546875" customWidth="1"/>
    <col min="24" max="24" width="24.28515625" bestFit="1" customWidth="1"/>
    <col min="25" max="25" width="13.7109375" customWidth="1"/>
    <col min="26" max="28" width="16.7109375" customWidth="1"/>
    <col min="29" max="29" width="15.85546875" customWidth="1"/>
    <col min="30" max="31" width="13.7109375" customWidth="1"/>
    <col min="32" max="32" width="15.5703125" customWidth="1"/>
  </cols>
  <sheetData>
    <row r="1" spans="1:34" ht="45" x14ac:dyDescent="0.25">
      <c r="A1" s="1" t="s">
        <v>3</v>
      </c>
      <c r="B1" s="1" t="s">
        <v>5</v>
      </c>
      <c r="C1" s="1" t="s">
        <v>4</v>
      </c>
      <c r="D1" s="2" t="s">
        <v>0</v>
      </c>
      <c r="E1" s="1" t="s">
        <v>15</v>
      </c>
      <c r="F1" s="1" t="s">
        <v>1</v>
      </c>
      <c r="G1" s="1" t="s">
        <v>2</v>
      </c>
      <c r="H1" s="1" t="s">
        <v>6</v>
      </c>
      <c r="I1" s="1" t="s">
        <v>7</v>
      </c>
      <c r="J1" s="1" t="s">
        <v>16</v>
      </c>
      <c r="K1" s="1" t="s">
        <v>19</v>
      </c>
      <c r="L1" s="1" t="s">
        <v>8</v>
      </c>
      <c r="M1" s="1" t="s">
        <v>20</v>
      </c>
      <c r="N1" s="1" t="s">
        <v>9</v>
      </c>
      <c r="O1" s="1" t="s">
        <v>21</v>
      </c>
      <c r="P1" s="1" t="s">
        <v>10</v>
      </c>
      <c r="Q1" s="1" t="s">
        <v>22</v>
      </c>
      <c r="R1" s="1" t="s">
        <v>11</v>
      </c>
      <c r="S1" s="1" t="s">
        <v>23</v>
      </c>
      <c r="T1" s="1" t="s">
        <v>12</v>
      </c>
      <c r="U1" s="1" t="s">
        <v>24</v>
      </c>
      <c r="V1" s="1" t="s">
        <v>13</v>
      </c>
      <c r="W1" s="1" t="s">
        <v>14</v>
      </c>
      <c r="X1" s="1" t="s">
        <v>25</v>
      </c>
      <c r="Y1" s="1" t="s">
        <v>1</v>
      </c>
      <c r="Z1" s="1" t="s">
        <v>168</v>
      </c>
      <c r="AA1" s="1" t="s">
        <v>169</v>
      </c>
      <c r="AB1" s="1" t="s">
        <v>170</v>
      </c>
      <c r="AC1" s="13" t="s">
        <v>190</v>
      </c>
      <c r="AD1" s="13" t="s">
        <v>184</v>
      </c>
      <c r="AE1" s="13" t="s">
        <v>183</v>
      </c>
      <c r="AF1" s="13" t="s">
        <v>189</v>
      </c>
      <c r="AG1" s="13" t="s">
        <v>185</v>
      </c>
      <c r="AH1" s="13" t="s">
        <v>186</v>
      </c>
    </row>
    <row r="2" spans="1:34" x14ac:dyDescent="0.25">
      <c r="A2" t="s">
        <v>27</v>
      </c>
      <c r="B2" t="s">
        <v>28</v>
      </c>
      <c r="C2" t="s">
        <v>107</v>
      </c>
      <c r="D2" t="s">
        <v>108</v>
      </c>
      <c r="E2" s="4">
        <v>315000000</v>
      </c>
      <c r="F2" s="4">
        <v>7000000</v>
      </c>
      <c r="G2" s="4">
        <f>E2+F2</f>
        <v>322000000</v>
      </c>
      <c r="H2" s="3">
        <v>44562</v>
      </c>
      <c r="I2" s="5">
        <v>44651</v>
      </c>
      <c r="J2" s="10">
        <v>3</v>
      </c>
      <c r="K2" s="6">
        <v>97143898.920000002</v>
      </c>
      <c r="L2" s="9"/>
      <c r="M2" s="6">
        <v>112269554.03</v>
      </c>
      <c r="N2" s="8"/>
      <c r="O2" s="6">
        <v>111704404.36</v>
      </c>
      <c r="P2" s="8"/>
      <c r="Q2" s="6">
        <v>0</v>
      </c>
      <c r="R2" s="8"/>
      <c r="S2" s="6">
        <v>0</v>
      </c>
      <c r="T2" s="8"/>
      <c r="U2" s="6">
        <v>0</v>
      </c>
      <c r="V2" s="8"/>
      <c r="W2" s="6">
        <f>G2-K2-M2-O2-Q2-S2-U2</f>
        <v>882142.68999998271</v>
      </c>
      <c r="X2" t="s">
        <v>26</v>
      </c>
      <c r="AC2" s="6">
        <f t="shared" ref="AC2:AC11" si="0">G2-(K2+M2+O2+Q2+S2+U2+Z2+AA2+AB2)</f>
        <v>882142.68999999762</v>
      </c>
      <c r="AD2" s="6"/>
      <c r="AE2" s="6">
        <v>314153724.31</v>
      </c>
      <c r="AF2" s="6">
        <f>(G2+Y2)-AE2</f>
        <v>7846275.6899999976</v>
      </c>
      <c r="AG2">
        <v>1</v>
      </c>
      <c r="AH2" s="4">
        <f>F2+Y2</f>
        <v>7000000</v>
      </c>
    </row>
    <row r="3" spans="1:34" x14ac:dyDescent="0.25">
      <c r="A3" t="s">
        <v>29</v>
      </c>
      <c r="B3" t="s">
        <v>72</v>
      </c>
      <c r="C3" t="s">
        <v>109</v>
      </c>
      <c r="D3" t="s">
        <v>110</v>
      </c>
      <c r="E3" s="4">
        <v>205800000</v>
      </c>
      <c r="F3" s="4">
        <f>46000000+7585802</f>
        <v>53585802</v>
      </c>
      <c r="G3" s="4">
        <f t="shared" ref="G3:G4" si="1">E3+F3</f>
        <v>259385802</v>
      </c>
      <c r="H3" s="7">
        <v>44562</v>
      </c>
      <c r="I3" s="7">
        <v>44651</v>
      </c>
      <c r="J3" s="10">
        <v>3</v>
      </c>
      <c r="K3" s="6">
        <v>83569468</v>
      </c>
      <c r="L3" s="9"/>
      <c r="M3" s="6">
        <v>82351792</v>
      </c>
      <c r="N3" s="8"/>
      <c r="O3" s="6">
        <v>93464542</v>
      </c>
      <c r="P3" s="8"/>
      <c r="Q3" s="6">
        <v>0</v>
      </c>
      <c r="R3" s="8"/>
      <c r="S3" s="6">
        <v>0</v>
      </c>
      <c r="T3" s="8"/>
      <c r="U3" s="6">
        <v>0</v>
      </c>
      <c r="V3" s="8"/>
      <c r="W3" s="6">
        <f t="shared" ref="W3:W4" si="2">G3-K3-M3-O3-Q3-S3-U3</f>
        <v>0</v>
      </c>
      <c r="X3" t="s">
        <v>26</v>
      </c>
      <c r="AC3" s="6">
        <f t="shared" si="0"/>
        <v>0</v>
      </c>
      <c r="AD3" s="6"/>
      <c r="AE3" s="6">
        <v>259385802</v>
      </c>
      <c r="AF3" s="6">
        <f t="shared" ref="AF3:AF66" si="3">(G3+Y3)-AE3</f>
        <v>0</v>
      </c>
      <c r="AG3">
        <v>2</v>
      </c>
      <c r="AH3" s="4">
        <f t="shared" ref="AH3:AH66" si="4">F3+Y3</f>
        <v>53585802</v>
      </c>
    </row>
    <row r="4" spans="1:34" x14ac:dyDescent="0.25">
      <c r="A4" t="s">
        <v>30</v>
      </c>
      <c r="B4" t="s">
        <v>73</v>
      </c>
      <c r="C4" t="s">
        <v>17</v>
      </c>
      <c r="D4" t="s">
        <v>18</v>
      </c>
      <c r="E4" s="4">
        <v>66255705</v>
      </c>
      <c r="F4" s="4">
        <v>0</v>
      </c>
      <c r="G4" s="4">
        <f t="shared" si="1"/>
        <v>66255705</v>
      </c>
      <c r="H4" s="7">
        <v>44562</v>
      </c>
      <c r="I4" s="7">
        <v>44651</v>
      </c>
      <c r="J4" s="10">
        <v>3</v>
      </c>
      <c r="K4" s="6">
        <v>44170470</v>
      </c>
      <c r="L4" s="9"/>
      <c r="M4" s="6">
        <v>22085235</v>
      </c>
      <c r="N4" s="8"/>
      <c r="O4" s="6">
        <v>0</v>
      </c>
      <c r="P4" s="8"/>
      <c r="Q4" s="6">
        <v>0</v>
      </c>
      <c r="R4" s="8"/>
      <c r="S4" s="6">
        <v>0</v>
      </c>
      <c r="T4" s="8"/>
      <c r="U4" s="6">
        <v>0</v>
      </c>
      <c r="V4" s="8"/>
      <c r="W4" s="6">
        <f t="shared" si="2"/>
        <v>0</v>
      </c>
      <c r="X4" t="s">
        <v>26</v>
      </c>
      <c r="AC4" s="6">
        <f t="shared" si="0"/>
        <v>0</v>
      </c>
      <c r="AD4" s="6"/>
      <c r="AE4" s="6">
        <v>66255705</v>
      </c>
      <c r="AF4" s="6">
        <f t="shared" si="3"/>
        <v>0</v>
      </c>
      <c r="AH4" s="4">
        <f t="shared" si="4"/>
        <v>0</v>
      </c>
    </row>
    <row r="5" spans="1:34" x14ac:dyDescent="0.25">
      <c r="A5" t="s">
        <v>31</v>
      </c>
      <c r="B5" t="s">
        <v>74</v>
      </c>
      <c r="C5">
        <v>16551713</v>
      </c>
      <c r="D5" t="s">
        <v>111</v>
      </c>
      <c r="E5" s="4">
        <v>24000000</v>
      </c>
      <c r="F5" s="4">
        <v>0</v>
      </c>
      <c r="G5" s="4">
        <f t="shared" ref="G5:G45" si="5">E5+F5</f>
        <v>24000000</v>
      </c>
      <c r="H5" s="7">
        <v>44565</v>
      </c>
      <c r="I5" s="7">
        <v>44742</v>
      </c>
      <c r="J5" s="10">
        <v>6</v>
      </c>
      <c r="K5" s="6">
        <v>4000000</v>
      </c>
      <c r="L5" s="9"/>
      <c r="M5" s="6">
        <v>4000000</v>
      </c>
      <c r="N5" s="8"/>
      <c r="O5" s="6">
        <v>4000000</v>
      </c>
      <c r="P5" s="8"/>
      <c r="Q5" s="6">
        <v>4000000</v>
      </c>
      <c r="R5" s="8"/>
      <c r="S5" s="6">
        <v>4000000</v>
      </c>
      <c r="T5" s="8"/>
      <c r="U5" s="6">
        <v>4000000</v>
      </c>
      <c r="V5" s="8"/>
      <c r="W5" s="6">
        <f t="shared" ref="W5:W46" si="6">G5-K5-M5-O5-Q5-S5-U5</f>
        <v>0</v>
      </c>
      <c r="X5" t="s">
        <v>26</v>
      </c>
      <c r="AC5" s="6">
        <f t="shared" si="0"/>
        <v>0</v>
      </c>
      <c r="AD5" s="6"/>
      <c r="AE5" s="6">
        <v>24000000</v>
      </c>
      <c r="AF5" s="6">
        <f t="shared" si="3"/>
        <v>0</v>
      </c>
      <c r="AH5" s="4">
        <f t="shared" si="4"/>
        <v>0</v>
      </c>
    </row>
    <row r="6" spans="1:34" x14ac:dyDescent="0.25">
      <c r="A6" t="s">
        <v>32</v>
      </c>
      <c r="B6" t="s">
        <v>75</v>
      </c>
      <c r="C6">
        <v>66873661</v>
      </c>
      <c r="D6" t="s">
        <v>112</v>
      </c>
      <c r="E6" s="4">
        <v>21000000</v>
      </c>
      <c r="F6" s="4">
        <v>0</v>
      </c>
      <c r="G6" s="4">
        <f t="shared" si="5"/>
        <v>21000000</v>
      </c>
      <c r="H6" s="7">
        <v>44565</v>
      </c>
      <c r="I6" s="7">
        <v>44742</v>
      </c>
      <c r="J6" s="10">
        <v>6</v>
      </c>
      <c r="K6" s="6">
        <v>3500000</v>
      </c>
      <c r="L6" s="9"/>
      <c r="M6" s="6">
        <v>3500000</v>
      </c>
      <c r="N6" s="8"/>
      <c r="O6" s="6">
        <v>3500000</v>
      </c>
      <c r="P6" s="8"/>
      <c r="Q6" s="6">
        <v>3500000</v>
      </c>
      <c r="R6" s="8"/>
      <c r="S6" s="6">
        <v>3500000</v>
      </c>
      <c r="T6" s="8"/>
      <c r="U6" s="6">
        <v>3500000</v>
      </c>
      <c r="V6" s="8"/>
      <c r="W6" s="6">
        <f t="shared" si="6"/>
        <v>0</v>
      </c>
      <c r="X6" t="s">
        <v>26</v>
      </c>
      <c r="AC6" s="6">
        <f t="shared" si="0"/>
        <v>0</v>
      </c>
      <c r="AD6" s="6"/>
      <c r="AE6" s="6">
        <v>21000000</v>
      </c>
      <c r="AF6" s="6">
        <f t="shared" si="3"/>
        <v>0</v>
      </c>
      <c r="AH6" s="4">
        <f t="shared" si="4"/>
        <v>0</v>
      </c>
    </row>
    <row r="7" spans="1:34" x14ac:dyDescent="0.25">
      <c r="A7" t="s">
        <v>33</v>
      </c>
      <c r="B7" t="s">
        <v>76</v>
      </c>
      <c r="C7">
        <v>1116434195</v>
      </c>
      <c r="D7" t="s">
        <v>113</v>
      </c>
      <c r="E7" s="4">
        <v>24000000</v>
      </c>
      <c r="F7" s="4">
        <v>0</v>
      </c>
      <c r="G7" s="4">
        <f t="shared" si="5"/>
        <v>24000000</v>
      </c>
      <c r="H7" s="7">
        <v>44565</v>
      </c>
      <c r="I7" s="7">
        <v>44742</v>
      </c>
      <c r="J7" s="10">
        <v>6</v>
      </c>
      <c r="K7" s="6">
        <v>4000000</v>
      </c>
      <c r="L7" s="9"/>
      <c r="M7" s="6">
        <v>4000000</v>
      </c>
      <c r="N7" s="8"/>
      <c r="O7" s="6">
        <v>4000000</v>
      </c>
      <c r="P7" s="8"/>
      <c r="Q7" s="6">
        <v>4000000</v>
      </c>
      <c r="R7" s="8"/>
      <c r="S7" s="6">
        <v>4000000</v>
      </c>
      <c r="T7" s="8"/>
      <c r="U7" s="6">
        <v>4000000</v>
      </c>
      <c r="V7" s="8"/>
      <c r="W7" s="6">
        <f t="shared" si="6"/>
        <v>0</v>
      </c>
      <c r="X7" t="s">
        <v>26</v>
      </c>
      <c r="AC7" s="6">
        <f t="shared" si="0"/>
        <v>0</v>
      </c>
      <c r="AD7" s="6"/>
      <c r="AE7" s="6">
        <v>24000000</v>
      </c>
      <c r="AF7" s="6">
        <f t="shared" si="3"/>
        <v>0</v>
      </c>
      <c r="AH7" s="4">
        <f t="shared" si="4"/>
        <v>0</v>
      </c>
    </row>
    <row r="8" spans="1:34" x14ac:dyDescent="0.25">
      <c r="A8" t="s">
        <v>34</v>
      </c>
      <c r="B8" t="s">
        <v>77</v>
      </c>
      <c r="C8">
        <v>31490227</v>
      </c>
      <c r="D8" t="s">
        <v>114</v>
      </c>
      <c r="E8" s="4">
        <v>22800000</v>
      </c>
      <c r="F8" s="4">
        <v>0</v>
      </c>
      <c r="G8" s="4">
        <f t="shared" si="5"/>
        <v>22800000</v>
      </c>
      <c r="H8" s="7">
        <v>44565</v>
      </c>
      <c r="I8" s="7">
        <v>44742</v>
      </c>
      <c r="J8" s="10">
        <v>6</v>
      </c>
      <c r="K8" s="6">
        <v>3800000</v>
      </c>
      <c r="L8" s="9"/>
      <c r="M8" s="6">
        <v>3800000</v>
      </c>
      <c r="N8" s="8"/>
      <c r="O8" s="6">
        <v>3800000</v>
      </c>
      <c r="P8" s="8"/>
      <c r="Q8" s="6">
        <v>3800000</v>
      </c>
      <c r="R8" s="8"/>
      <c r="S8" s="6">
        <v>3800000</v>
      </c>
      <c r="T8" s="8"/>
      <c r="U8" s="6">
        <v>3800000</v>
      </c>
      <c r="V8" s="8"/>
      <c r="W8" s="6">
        <f t="shared" si="6"/>
        <v>0</v>
      </c>
      <c r="X8" t="s">
        <v>26</v>
      </c>
      <c r="AC8" s="6">
        <f t="shared" si="0"/>
        <v>0</v>
      </c>
      <c r="AD8" s="6"/>
      <c r="AE8" s="6">
        <v>22800000</v>
      </c>
      <c r="AF8" s="6">
        <f t="shared" si="3"/>
        <v>0</v>
      </c>
      <c r="AH8" s="4">
        <f t="shared" si="4"/>
        <v>0</v>
      </c>
    </row>
    <row r="9" spans="1:34" x14ac:dyDescent="0.25">
      <c r="A9" t="s">
        <v>35</v>
      </c>
      <c r="B9" t="s">
        <v>78</v>
      </c>
      <c r="C9">
        <v>1112625173</v>
      </c>
      <c r="D9" t="s">
        <v>115</v>
      </c>
      <c r="E9" s="4">
        <v>24000000</v>
      </c>
      <c r="F9" s="4">
        <v>0</v>
      </c>
      <c r="G9" s="4">
        <f t="shared" si="5"/>
        <v>24000000</v>
      </c>
      <c r="H9" s="7">
        <v>44565</v>
      </c>
      <c r="I9" s="7">
        <v>44742</v>
      </c>
      <c r="J9" s="10">
        <v>6</v>
      </c>
      <c r="K9" s="6">
        <v>4000000</v>
      </c>
      <c r="L9" s="9"/>
      <c r="M9" s="6">
        <v>4000000</v>
      </c>
      <c r="N9" s="8"/>
      <c r="O9" s="6">
        <v>4000000</v>
      </c>
      <c r="P9" s="8"/>
      <c r="Q9" s="6">
        <v>4000000</v>
      </c>
      <c r="R9" s="8"/>
      <c r="S9" s="6">
        <v>4000000</v>
      </c>
      <c r="T9" s="8"/>
      <c r="U9" s="6">
        <v>4000000</v>
      </c>
      <c r="V9" s="8"/>
      <c r="W9" s="6">
        <f t="shared" si="6"/>
        <v>0</v>
      </c>
      <c r="X9" t="s">
        <v>26</v>
      </c>
      <c r="AC9" s="6">
        <f t="shared" si="0"/>
        <v>0</v>
      </c>
      <c r="AD9" s="6"/>
      <c r="AE9" s="6">
        <v>24000000</v>
      </c>
      <c r="AF9" s="6">
        <f t="shared" si="3"/>
        <v>0</v>
      </c>
      <c r="AH9" s="4">
        <f t="shared" si="4"/>
        <v>0</v>
      </c>
    </row>
    <row r="10" spans="1:34" x14ac:dyDescent="0.25">
      <c r="A10" t="s">
        <v>36</v>
      </c>
      <c r="B10" t="s">
        <v>79</v>
      </c>
      <c r="C10" t="s">
        <v>116</v>
      </c>
      <c r="D10" t="s">
        <v>117</v>
      </c>
      <c r="E10" s="4">
        <v>100000000</v>
      </c>
      <c r="F10" s="4">
        <v>50000000</v>
      </c>
      <c r="G10" s="4">
        <f t="shared" si="5"/>
        <v>150000000</v>
      </c>
      <c r="H10" s="7">
        <v>44566</v>
      </c>
      <c r="I10" s="7">
        <v>44926</v>
      </c>
      <c r="J10" s="10">
        <v>12</v>
      </c>
      <c r="K10" s="6">
        <v>48165745</v>
      </c>
      <c r="L10" s="9"/>
      <c r="M10" s="6">
        <v>20856448</v>
      </c>
      <c r="N10" s="8"/>
      <c r="O10" s="6">
        <v>26838743</v>
      </c>
      <c r="P10" s="8"/>
      <c r="Q10" s="6">
        <v>6118396</v>
      </c>
      <c r="R10" s="8"/>
      <c r="S10" s="6">
        <v>902460</v>
      </c>
      <c r="T10" s="8"/>
      <c r="U10" s="6">
        <v>9906187</v>
      </c>
      <c r="V10" s="8"/>
      <c r="W10" s="6">
        <f t="shared" si="6"/>
        <v>37212021</v>
      </c>
      <c r="X10" t="s">
        <v>26</v>
      </c>
      <c r="AC10" s="6">
        <f t="shared" si="0"/>
        <v>37212021</v>
      </c>
      <c r="AD10" s="6"/>
      <c r="AE10" s="6">
        <v>149186313</v>
      </c>
      <c r="AF10" s="6">
        <f t="shared" si="3"/>
        <v>813687</v>
      </c>
      <c r="AG10">
        <v>1</v>
      </c>
      <c r="AH10" s="4">
        <f t="shared" si="4"/>
        <v>50000000</v>
      </c>
    </row>
    <row r="11" spans="1:34" x14ac:dyDescent="0.25">
      <c r="A11" t="s">
        <v>37</v>
      </c>
      <c r="B11" t="s">
        <v>80</v>
      </c>
      <c r="C11">
        <v>94041679</v>
      </c>
      <c r="D11" t="s">
        <v>118</v>
      </c>
      <c r="E11" s="4">
        <v>24000000</v>
      </c>
      <c r="F11" s="4">
        <v>0</v>
      </c>
      <c r="G11" s="4">
        <f t="shared" si="5"/>
        <v>24000000</v>
      </c>
      <c r="H11" s="7">
        <v>44567</v>
      </c>
      <c r="I11" s="7">
        <v>44742</v>
      </c>
      <c r="J11" s="10">
        <v>6</v>
      </c>
      <c r="K11" s="6">
        <v>4000000</v>
      </c>
      <c r="L11" s="9"/>
      <c r="M11" s="6">
        <v>4000000</v>
      </c>
      <c r="N11" s="8"/>
      <c r="O11" s="6">
        <v>4000000</v>
      </c>
      <c r="P11" s="8"/>
      <c r="Q11" s="6">
        <v>4000000</v>
      </c>
      <c r="R11" s="8"/>
      <c r="S11" s="6">
        <v>4000000</v>
      </c>
      <c r="T11" s="8"/>
      <c r="U11" s="6">
        <v>4000000</v>
      </c>
      <c r="V11" s="8"/>
      <c r="W11" s="6">
        <f t="shared" si="6"/>
        <v>0</v>
      </c>
      <c r="X11" t="s">
        <v>26</v>
      </c>
      <c r="AC11" s="6">
        <f t="shared" si="0"/>
        <v>0</v>
      </c>
      <c r="AD11" s="6"/>
      <c r="AE11" s="6">
        <v>24000000</v>
      </c>
      <c r="AF11" s="6">
        <f t="shared" si="3"/>
        <v>0</v>
      </c>
      <c r="AH11" s="4">
        <f t="shared" si="4"/>
        <v>0</v>
      </c>
    </row>
    <row r="12" spans="1:34" x14ac:dyDescent="0.25">
      <c r="A12" s="14" t="s">
        <v>38</v>
      </c>
      <c r="B12" s="14" t="s">
        <v>81</v>
      </c>
      <c r="C12" s="14" t="s">
        <v>119</v>
      </c>
      <c r="D12" s="14" t="s">
        <v>120</v>
      </c>
      <c r="E12" s="15">
        <v>120000000</v>
      </c>
      <c r="F12" s="15">
        <v>60000000</v>
      </c>
      <c r="G12" s="15">
        <f t="shared" si="5"/>
        <v>180000000</v>
      </c>
      <c r="H12" s="16">
        <v>44567</v>
      </c>
      <c r="I12" s="16">
        <v>44926</v>
      </c>
      <c r="J12" s="10">
        <v>12</v>
      </c>
      <c r="K12" s="6">
        <v>35218098</v>
      </c>
      <c r="L12" s="9"/>
      <c r="M12" s="6">
        <v>16657346</v>
      </c>
      <c r="N12" s="8"/>
      <c r="O12" s="6">
        <v>5816233</v>
      </c>
      <c r="P12" s="8"/>
      <c r="Q12" s="6">
        <v>8874399</v>
      </c>
      <c r="R12" s="8"/>
      <c r="S12" s="6">
        <v>33007352</v>
      </c>
      <c r="T12" s="8"/>
      <c r="U12" s="6">
        <v>20980674</v>
      </c>
      <c r="V12" s="8"/>
      <c r="W12" s="6">
        <f t="shared" si="6"/>
        <v>59445898</v>
      </c>
      <c r="X12" t="s">
        <v>26</v>
      </c>
      <c r="Z12" s="6">
        <v>34962646</v>
      </c>
      <c r="AA12" s="6"/>
      <c r="AB12" s="6"/>
      <c r="AC12" s="6">
        <f>G12-(K12+M12+O12+Q12+S12+U12+Z12+AA12+AB12)</f>
        <v>24483252</v>
      </c>
      <c r="AD12" s="6"/>
      <c r="AE12" s="6">
        <v>179100439</v>
      </c>
      <c r="AF12" s="6">
        <f t="shared" si="3"/>
        <v>899561</v>
      </c>
      <c r="AG12">
        <v>1</v>
      </c>
      <c r="AH12" s="4">
        <f t="shared" si="4"/>
        <v>60000000</v>
      </c>
    </row>
    <row r="13" spans="1:34" x14ac:dyDescent="0.25">
      <c r="A13" t="s">
        <v>39</v>
      </c>
      <c r="B13" t="s">
        <v>82</v>
      </c>
      <c r="C13" t="s">
        <v>121</v>
      </c>
      <c r="D13" t="s">
        <v>122</v>
      </c>
      <c r="E13" s="4">
        <v>43500000</v>
      </c>
      <c r="F13" s="4">
        <v>0</v>
      </c>
      <c r="G13" s="4">
        <f t="shared" si="5"/>
        <v>43500000</v>
      </c>
      <c r="H13" s="7">
        <v>44572</v>
      </c>
      <c r="I13" s="7">
        <v>44592</v>
      </c>
      <c r="J13" s="10">
        <v>1</v>
      </c>
      <c r="K13" s="6">
        <v>43499400</v>
      </c>
      <c r="L13" s="9"/>
      <c r="M13" s="6">
        <v>0</v>
      </c>
      <c r="N13" s="8"/>
      <c r="O13" s="6">
        <v>0</v>
      </c>
      <c r="P13" s="8"/>
      <c r="Q13" s="6">
        <v>0</v>
      </c>
      <c r="R13" s="8"/>
      <c r="S13" s="6">
        <v>0</v>
      </c>
      <c r="T13" s="8"/>
      <c r="U13" s="6">
        <v>0</v>
      </c>
      <c r="V13" s="8"/>
      <c r="W13" s="6">
        <f t="shared" si="6"/>
        <v>600</v>
      </c>
      <c r="X13" t="s">
        <v>26</v>
      </c>
      <c r="Z13" s="6"/>
      <c r="AA13" s="6"/>
      <c r="AB13" s="6"/>
      <c r="AC13" s="6">
        <f t="shared" ref="AC13:AC20" si="7">G13-(K13+M13+O13+Q13+S13+U13+Z13+AA13+AB13)</f>
        <v>600</v>
      </c>
      <c r="AD13" s="6"/>
      <c r="AE13" s="6">
        <v>43500000</v>
      </c>
      <c r="AF13" s="6">
        <f t="shared" si="3"/>
        <v>0</v>
      </c>
      <c r="AH13" s="4">
        <f t="shared" si="4"/>
        <v>0</v>
      </c>
    </row>
    <row r="14" spans="1:34" x14ac:dyDescent="0.25">
      <c r="A14" t="s">
        <v>40</v>
      </c>
      <c r="B14" t="s">
        <v>83</v>
      </c>
      <c r="C14">
        <v>66871978</v>
      </c>
      <c r="D14" t="s">
        <v>123</v>
      </c>
      <c r="E14" s="4">
        <v>27000000</v>
      </c>
      <c r="F14" s="4">
        <v>0</v>
      </c>
      <c r="G14" s="4">
        <f t="shared" si="5"/>
        <v>27000000</v>
      </c>
      <c r="H14" s="7">
        <v>44572</v>
      </c>
      <c r="I14" s="7">
        <v>44742</v>
      </c>
      <c r="J14" s="10">
        <v>6</v>
      </c>
      <c r="K14" s="6">
        <v>4500000</v>
      </c>
      <c r="L14" s="9"/>
      <c r="M14" s="6">
        <v>4500000</v>
      </c>
      <c r="N14" s="8"/>
      <c r="O14" s="6">
        <v>4500000</v>
      </c>
      <c r="P14" s="8"/>
      <c r="Q14" s="6">
        <v>4500000</v>
      </c>
      <c r="R14" s="8"/>
      <c r="S14" s="6">
        <v>4500000</v>
      </c>
      <c r="T14" s="8"/>
      <c r="U14" s="6">
        <v>4500000</v>
      </c>
      <c r="V14" s="8"/>
      <c r="W14" s="6">
        <f t="shared" si="6"/>
        <v>0</v>
      </c>
      <c r="X14" t="s">
        <v>26</v>
      </c>
      <c r="Z14" s="6"/>
      <c r="AA14" s="6"/>
      <c r="AB14" s="6"/>
      <c r="AC14" s="6">
        <f t="shared" si="7"/>
        <v>0</v>
      </c>
      <c r="AD14" s="6"/>
      <c r="AE14" s="6">
        <v>18000000</v>
      </c>
      <c r="AF14" s="6">
        <f t="shared" si="3"/>
        <v>9000000</v>
      </c>
      <c r="AH14" s="4">
        <f t="shared" si="4"/>
        <v>0</v>
      </c>
    </row>
    <row r="15" spans="1:34" x14ac:dyDescent="0.25">
      <c r="A15" t="s">
        <v>41</v>
      </c>
      <c r="B15" t="s">
        <v>84</v>
      </c>
      <c r="C15">
        <v>29992211</v>
      </c>
      <c r="D15" t="s">
        <v>124</v>
      </c>
      <c r="E15" s="4">
        <v>17904000</v>
      </c>
      <c r="F15" s="4">
        <v>0</v>
      </c>
      <c r="G15" s="4">
        <f t="shared" si="5"/>
        <v>17904000</v>
      </c>
      <c r="H15" s="7">
        <v>44572</v>
      </c>
      <c r="I15" s="7">
        <v>44742</v>
      </c>
      <c r="J15" s="10">
        <v>6</v>
      </c>
      <c r="K15" s="6">
        <v>2984000</v>
      </c>
      <c r="L15" s="9"/>
      <c r="M15" s="6">
        <v>2984000</v>
      </c>
      <c r="N15" s="8"/>
      <c r="O15" s="6">
        <v>2984000</v>
      </c>
      <c r="P15" s="8"/>
      <c r="Q15" s="6">
        <v>2984000</v>
      </c>
      <c r="R15" s="8"/>
      <c r="S15" s="6">
        <v>2984000</v>
      </c>
      <c r="T15" s="8"/>
      <c r="U15" s="6">
        <v>2984000</v>
      </c>
      <c r="V15" s="8"/>
      <c r="W15" s="6">
        <f t="shared" si="6"/>
        <v>0</v>
      </c>
      <c r="X15" t="s">
        <v>26</v>
      </c>
      <c r="Z15" s="6"/>
      <c r="AA15" s="6"/>
      <c r="AB15" s="6"/>
      <c r="AC15" s="6">
        <f t="shared" si="7"/>
        <v>0</v>
      </c>
      <c r="AD15" s="6"/>
      <c r="AE15" s="6">
        <v>17904000</v>
      </c>
      <c r="AF15" s="6">
        <f t="shared" si="3"/>
        <v>0</v>
      </c>
      <c r="AH15" s="4">
        <f t="shared" si="4"/>
        <v>0</v>
      </c>
    </row>
    <row r="16" spans="1:34" x14ac:dyDescent="0.25">
      <c r="A16" t="s">
        <v>42</v>
      </c>
      <c r="B16" t="s">
        <v>85</v>
      </c>
      <c r="C16">
        <v>1128051325</v>
      </c>
      <c r="D16" t="s">
        <v>125</v>
      </c>
      <c r="E16" s="4">
        <v>24000000</v>
      </c>
      <c r="F16" s="4">
        <v>0</v>
      </c>
      <c r="G16" s="4">
        <f t="shared" si="5"/>
        <v>24000000</v>
      </c>
      <c r="H16" s="7">
        <v>44572</v>
      </c>
      <c r="I16" s="7">
        <v>44742</v>
      </c>
      <c r="J16" s="10">
        <v>6</v>
      </c>
      <c r="K16" s="6">
        <v>4000000</v>
      </c>
      <c r="L16" s="9"/>
      <c r="M16" s="6">
        <v>4000000</v>
      </c>
      <c r="N16" s="8"/>
      <c r="O16" s="6">
        <v>4000000</v>
      </c>
      <c r="P16" s="8"/>
      <c r="Q16" s="6">
        <v>4000000</v>
      </c>
      <c r="R16" s="8"/>
      <c r="S16" s="6">
        <v>4000000</v>
      </c>
      <c r="T16" s="8"/>
      <c r="U16" s="6">
        <v>4000000</v>
      </c>
      <c r="V16" s="8"/>
      <c r="W16" s="6">
        <f t="shared" si="6"/>
        <v>0</v>
      </c>
      <c r="X16" t="s">
        <v>26</v>
      </c>
      <c r="Z16" s="6"/>
      <c r="AA16" s="6"/>
      <c r="AB16" s="6"/>
      <c r="AC16" s="6">
        <f t="shared" si="7"/>
        <v>0</v>
      </c>
      <c r="AD16" s="6"/>
      <c r="AE16" s="6">
        <v>24000000</v>
      </c>
      <c r="AF16" s="6">
        <f t="shared" si="3"/>
        <v>0</v>
      </c>
      <c r="AH16" s="4">
        <f t="shared" si="4"/>
        <v>0</v>
      </c>
    </row>
    <row r="17" spans="1:34" x14ac:dyDescent="0.25">
      <c r="A17" t="s">
        <v>43</v>
      </c>
      <c r="B17" t="s">
        <v>86</v>
      </c>
      <c r="C17" t="s">
        <v>126</v>
      </c>
      <c r="D17" t="s">
        <v>127</v>
      </c>
      <c r="E17" s="4">
        <v>30000000</v>
      </c>
      <c r="F17" s="4">
        <v>15000000</v>
      </c>
      <c r="G17" s="4">
        <f t="shared" si="5"/>
        <v>45000000</v>
      </c>
      <c r="H17" s="7">
        <v>44573</v>
      </c>
      <c r="I17" s="7">
        <v>44926</v>
      </c>
      <c r="J17" s="10">
        <v>12</v>
      </c>
      <c r="K17" s="6">
        <v>9113900</v>
      </c>
      <c r="L17" s="9"/>
      <c r="M17" s="6">
        <v>3603800</v>
      </c>
      <c r="N17" s="8"/>
      <c r="O17" s="6">
        <v>4607100</v>
      </c>
      <c r="P17" s="8"/>
      <c r="Q17" s="6">
        <v>6729000</v>
      </c>
      <c r="R17" s="8"/>
      <c r="S17" s="6">
        <v>2658800</v>
      </c>
      <c r="T17" s="8"/>
      <c r="U17" s="6">
        <v>6561300</v>
      </c>
      <c r="V17" s="8"/>
      <c r="W17" s="6">
        <f t="shared" si="6"/>
        <v>11726100</v>
      </c>
      <c r="X17" t="s">
        <v>26</v>
      </c>
      <c r="Z17" s="6"/>
      <c r="AA17" s="6"/>
      <c r="AB17" s="6"/>
      <c r="AC17" s="6">
        <f t="shared" si="7"/>
        <v>11726100</v>
      </c>
      <c r="AD17" s="6"/>
      <c r="AE17" s="6">
        <v>33273900</v>
      </c>
      <c r="AF17" s="6">
        <f t="shared" si="3"/>
        <v>11726100</v>
      </c>
      <c r="AG17">
        <v>1</v>
      </c>
      <c r="AH17" s="4">
        <f t="shared" si="4"/>
        <v>15000000</v>
      </c>
    </row>
    <row r="18" spans="1:34" x14ac:dyDescent="0.25">
      <c r="A18" t="s">
        <v>44</v>
      </c>
      <c r="B18" t="s">
        <v>87</v>
      </c>
      <c r="C18" t="s">
        <v>128</v>
      </c>
      <c r="D18" t="s">
        <v>129</v>
      </c>
      <c r="E18" s="4">
        <v>50000000</v>
      </c>
      <c r="F18" s="4">
        <v>0</v>
      </c>
      <c r="G18" s="4">
        <f t="shared" si="5"/>
        <v>50000000</v>
      </c>
      <c r="H18" s="7">
        <v>44573</v>
      </c>
      <c r="I18" s="7">
        <v>44926</v>
      </c>
      <c r="J18" s="10">
        <v>12</v>
      </c>
      <c r="K18" s="6">
        <v>15043765</v>
      </c>
      <c r="L18" s="9"/>
      <c r="M18" s="6">
        <v>1043535</v>
      </c>
      <c r="N18" s="8"/>
      <c r="O18" s="6">
        <v>4099845</v>
      </c>
      <c r="P18" s="8"/>
      <c r="Q18" s="6">
        <v>3476295</v>
      </c>
      <c r="R18" s="8"/>
      <c r="S18" s="6">
        <v>5747700</v>
      </c>
      <c r="T18" s="8"/>
      <c r="U18" s="6">
        <v>12032890</v>
      </c>
      <c r="V18" s="8"/>
      <c r="W18" s="6">
        <f t="shared" si="6"/>
        <v>8555970</v>
      </c>
      <c r="X18" t="s">
        <v>26</v>
      </c>
      <c r="Z18" s="6"/>
      <c r="AA18" s="6"/>
      <c r="AB18" s="6"/>
      <c r="AC18" s="6">
        <f t="shared" si="7"/>
        <v>8555970</v>
      </c>
      <c r="AD18" s="6"/>
      <c r="AE18" s="6">
        <v>48945866</v>
      </c>
      <c r="AF18" s="6">
        <f t="shared" si="3"/>
        <v>1054134</v>
      </c>
      <c r="AH18" s="4">
        <f t="shared" si="4"/>
        <v>0</v>
      </c>
    </row>
    <row r="19" spans="1:34" x14ac:dyDescent="0.25">
      <c r="A19" t="s">
        <v>45</v>
      </c>
      <c r="B19" t="s">
        <v>88</v>
      </c>
      <c r="C19" t="s">
        <v>130</v>
      </c>
      <c r="D19" t="s">
        <v>131</v>
      </c>
      <c r="E19" s="4">
        <v>30000000</v>
      </c>
      <c r="F19" s="4">
        <v>15000000</v>
      </c>
      <c r="G19" s="4">
        <f t="shared" si="5"/>
        <v>45000000</v>
      </c>
      <c r="H19" s="7">
        <v>44574</v>
      </c>
      <c r="I19" s="7">
        <v>44926</v>
      </c>
      <c r="J19" s="10">
        <v>12</v>
      </c>
      <c r="K19" s="6">
        <v>895405</v>
      </c>
      <c r="L19" s="9"/>
      <c r="M19" s="6">
        <v>3957970</v>
      </c>
      <c r="N19" s="8"/>
      <c r="O19" s="6">
        <v>17714463</v>
      </c>
      <c r="P19" s="8"/>
      <c r="Q19" s="6">
        <v>3393518</v>
      </c>
      <c r="R19" s="8"/>
      <c r="S19" s="6">
        <v>1590667</v>
      </c>
      <c r="T19" s="8"/>
      <c r="U19" s="6">
        <v>1089550</v>
      </c>
      <c r="V19" s="8"/>
      <c r="W19" s="6">
        <f t="shared" si="6"/>
        <v>16358427</v>
      </c>
      <c r="X19" t="s">
        <v>26</v>
      </c>
      <c r="Z19" s="6"/>
      <c r="AA19" s="6"/>
      <c r="AB19" s="6"/>
      <c r="AC19" s="6">
        <f t="shared" si="7"/>
        <v>16358427</v>
      </c>
      <c r="AD19" s="6"/>
      <c r="AE19" s="6">
        <v>29314937</v>
      </c>
      <c r="AF19" s="6">
        <f t="shared" si="3"/>
        <v>15685063</v>
      </c>
      <c r="AG19">
        <v>1</v>
      </c>
      <c r="AH19" s="4">
        <f t="shared" si="4"/>
        <v>15000000</v>
      </c>
    </row>
    <row r="20" spans="1:34" x14ac:dyDescent="0.25">
      <c r="A20" t="s">
        <v>46</v>
      </c>
      <c r="B20" t="s">
        <v>89</v>
      </c>
      <c r="C20" t="s">
        <v>132</v>
      </c>
      <c r="D20" t="s">
        <v>133</v>
      </c>
      <c r="E20" s="4">
        <v>21000000</v>
      </c>
      <c r="F20" s="4">
        <v>10500000</v>
      </c>
      <c r="G20" s="4">
        <f t="shared" si="5"/>
        <v>31500000</v>
      </c>
      <c r="H20" s="7">
        <v>44574</v>
      </c>
      <c r="I20" s="7">
        <v>44926</v>
      </c>
      <c r="J20" s="10">
        <v>12</v>
      </c>
      <c r="K20" s="6">
        <v>11026500</v>
      </c>
      <c r="L20" s="9"/>
      <c r="M20" s="6">
        <v>2888500</v>
      </c>
      <c r="N20" s="8"/>
      <c r="O20" s="6">
        <v>3720750</v>
      </c>
      <c r="P20" s="8"/>
      <c r="Q20" s="6">
        <v>4547500</v>
      </c>
      <c r="R20" s="8"/>
      <c r="S20" s="6">
        <v>3015000</v>
      </c>
      <c r="T20" s="8"/>
      <c r="U20" s="6">
        <v>3442500</v>
      </c>
      <c r="V20" s="8"/>
      <c r="W20" s="6">
        <f t="shared" si="6"/>
        <v>2859250</v>
      </c>
      <c r="X20" t="s">
        <v>26</v>
      </c>
      <c r="Z20" s="6"/>
      <c r="AA20" s="6"/>
      <c r="AB20" s="6"/>
      <c r="AC20" s="6">
        <f t="shared" si="7"/>
        <v>2859250</v>
      </c>
      <c r="AD20" s="6"/>
      <c r="AE20" s="6">
        <v>11026500</v>
      </c>
      <c r="AF20" s="6">
        <f t="shared" si="3"/>
        <v>20473500</v>
      </c>
      <c r="AG20">
        <v>1</v>
      </c>
      <c r="AH20" s="4">
        <f t="shared" si="4"/>
        <v>10500000</v>
      </c>
    </row>
    <row r="21" spans="1:34" x14ac:dyDescent="0.25">
      <c r="A21" s="14" t="s">
        <v>47</v>
      </c>
      <c r="B21" s="14" t="s">
        <v>90</v>
      </c>
      <c r="C21" s="14" t="s">
        <v>134</v>
      </c>
      <c r="D21" s="14" t="s">
        <v>135</v>
      </c>
      <c r="E21" s="15">
        <v>200000000</v>
      </c>
      <c r="F21" s="15">
        <v>0</v>
      </c>
      <c r="G21" s="15">
        <f t="shared" si="5"/>
        <v>200000000</v>
      </c>
      <c r="H21" s="16">
        <v>44564</v>
      </c>
      <c r="I21" s="16">
        <v>44926</v>
      </c>
      <c r="J21" s="10">
        <v>12</v>
      </c>
      <c r="K21" s="6">
        <v>21886317</v>
      </c>
      <c r="L21" s="9"/>
      <c r="M21" s="6">
        <v>14838746</v>
      </c>
      <c r="N21" s="8"/>
      <c r="O21" s="6">
        <v>41927396</v>
      </c>
      <c r="P21" s="8"/>
      <c r="Q21" s="6">
        <v>41142584</v>
      </c>
      <c r="R21" s="8"/>
      <c r="S21" s="6">
        <v>18637333</v>
      </c>
      <c r="T21" s="8"/>
      <c r="U21" s="6">
        <v>18319385</v>
      </c>
      <c r="V21" s="8"/>
      <c r="W21" s="6">
        <f t="shared" si="6"/>
        <v>43248239</v>
      </c>
      <c r="X21" t="s">
        <v>26</v>
      </c>
      <c r="Z21" s="6"/>
      <c r="AA21" s="6"/>
      <c r="AB21" s="6"/>
      <c r="AC21" s="6">
        <f>G21-(K21+M21+O21+Q21+S21+U21+Z21+AA21+AB21)</f>
        <v>43248239</v>
      </c>
      <c r="AD21" s="6"/>
      <c r="AE21" s="6">
        <v>192514250</v>
      </c>
      <c r="AF21" s="6">
        <f t="shared" si="3"/>
        <v>7485750</v>
      </c>
      <c r="AH21" s="4">
        <f t="shared" si="4"/>
        <v>0</v>
      </c>
    </row>
    <row r="22" spans="1:34" x14ac:dyDescent="0.25">
      <c r="A22" t="s">
        <v>48</v>
      </c>
      <c r="B22" t="s">
        <v>91</v>
      </c>
      <c r="C22" t="s">
        <v>136</v>
      </c>
      <c r="D22" t="s">
        <v>117</v>
      </c>
      <c r="E22" s="4">
        <v>140000000</v>
      </c>
      <c r="F22" s="4">
        <v>70000000</v>
      </c>
      <c r="G22" s="4">
        <f t="shared" si="5"/>
        <v>210000000</v>
      </c>
      <c r="H22" s="5">
        <v>44574</v>
      </c>
      <c r="I22" s="7">
        <v>44926</v>
      </c>
      <c r="J22" s="10">
        <v>12</v>
      </c>
      <c r="K22" s="6">
        <f>112500+41370040</f>
        <v>41482540</v>
      </c>
      <c r="L22" s="9"/>
      <c r="M22" s="6">
        <v>62544454</v>
      </c>
      <c r="N22" s="8"/>
      <c r="O22" s="6">
        <v>16063980</v>
      </c>
      <c r="P22" s="8"/>
      <c r="Q22" s="6">
        <v>20238912</v>
      </c>
      <c r="R22" s="8"/>
      <c r="S22" s="6">
        <v>48137085</v>
      </c>
      <c r="T22" s="8"/>
      <c r="U22" s="6">
        <v>17126800</v>
      </c>
      <c r="V22" s="8"/>
      <c r="W22" s="6">
        <f t="shared" si="6"/>
        <v>4406229</v>
      </c>
      <c r="X22" t="s">
        <v>26</v>
      </c>
      <c r="Z22" s="6"/>
      <c r="AA22" s="6"/>
      <c r="AB22" s="6"/>
      <c r="AC22" s="6">
        <f t="shared" ref="AC22:AC31" si="8">G22-(K22+M22+O22+Q22+S22+U22+Z22+AA22+AB22)</f>
        <v>4406229</v>
      </c>
      <c r="AD22" s="6"/>
      <c r="AE22" s="6">
        <v>139975914</v>
      </c>
      <c r="AF22" s="6">
        <f t="shared" si="3"/>
        <v>70024086</v>
      </c>
      <c r="AG22">
        <v>1</v>
      </c>
      <c r="AH22" s="4">
        <f t="shared" si="4"/>
        <v>70000000</v>
      </c>
    </row>
    <row r="23" spans="1:34" x14ac:dyDescent="0.25">
      <c r="A23" t="s">
        <v>49</v>
      </c>
      <c r="B23" t="s">
        <v>92</v>
      </c>
      <c r="C23" t="s">
        <v>137</v>
      </c>
      <c r="D23" t="s">
        <v>138</v>
      </c>
      <c r="E23" s="4">
        <v>79576800</v>
      </c>
      <c r="F23" s="4">
        <v>0</v>
      </c>
      <c r="G23" s="4">
        <f t="shared" si="5"/>
        <v>79576800</v>
      </c>
      <c r="H23" s="7">
        <v>44574</v>
      </c>
      <c r="I23" s="7">
        <v>44926</v>
      </c>
      <c r="J23" s="10">
        <v>12</v>
      </c>
      <c r="K23" s="6">
        <v>14468510</v>
      </c>
      <c r="L23" s="9"/>
      <c r="M23" s="6">
        <v>7234255</v>
      </c>
      <c r="N23" s="8"/>
      <c r="O23" s="6">
        <v>7234255</v>
      </c>
      <c r="P23" s="8"/>
      <c r="Q23" s="6">
        <v>7234255</v>
      </c>
      <c r="R23" s="8"/>
      <c r="S23" s="6">
        <v>7234255</v>
      </c>
      <c r="T23" s="8"/>
      <c r="U23" s="6">
        <v>7234255</v>
      </c>
      <c r="V23" s="8"/>
      <c r="W23" s="6">
        <f t="shared" si="6"/>
        <v>28937015</v>
      </c>
      <c r="X23" t="s">
        <v>26</v>
      </c>
      <c r="Z23" s="6"/>
      <c r="AA23" s="6"/>
      <c r="AB23" s="6"/>
      <c r="AC23" s="6">
        <f t="shared" si="8"/>
        <v>28937015</v>
      </c>
      <c r="AD23" s="6"/>
      <c r="AE23" s="6">
        <v>21702765</v>
      </c>
      <c r="AF23" s="6">
        <f t="shared" si="3"/>
        <v>57874035</v>
      </c>
      <c r="AH23" s="4">
        <f t="shared" si="4"/>
        <v>0</v>
      </c>
    </row>
    <row r="24" spans="1:34" x14ac:dyDescent="0.25">
      <c r="A24" t="s">
        <v>50</v>
      </c>
      <c r="B24" t="s">
        <v>93</v>
      </c>
      <c r="C24" t="s">
        <v>139</v>
      </c>
      <c r="D24" t="s">
        <v>140</v>
      </c>
      <c r="E24" s="4">
        <v>21500000</v>
      </c>
      <c r="F24" s="4">
        <v>0</v>
      </c>
      <c r="G24" s="4">
        <f t="shared" si="5"/>
        <v>21500000</v>
      </c>
      <c r="H24" s="7">
        <v>44593</v>
      </c>
      <c r="I24" s="7">
        <v>44926</v>
      </c>
      <c r="J24" s="10">
        <v>11</v>
      </c>
      <c r="K24" s="6">
        <v>2320000</v>
      </c>
      <c r="L24" s="9"/>
      <c r="M24" s="6">
        <v>6502000</v>
      </c>
      <c r="N24" s="8"/>
      <c r="O24" s="6">
        <v>0</v>
      </c>
      <c r="P24" s="8"/>
      <c r="Q24" s="6">
        <v>0</v>
      </c>
      <c r="R24" s="8"/>
      <c r="S24" s="6">
        <v>0</v>
      </c>
      <c r="T24" s="8"/>
      <c r="U24" s="6">
        <v>0</v>
      </c>
      <c r="V24" s="8"/>
      <c r="W24" s="6">
        <f t="shared" si="6"/>
        <v>12678000</v>
      </c>
      <c r="X24" t="s">
        <v>26</v>
      </c>
      <c r="Z24" s="6"/>
      <c r="AA24" s="6"/>
      <c r="AB24" s="6"/>
      <c r="AC24" s="6">
        <f t="shared" si="8"/>
        <v>12678000</v>
      </c>
      <c r="AD24" s="6"/>
      <c r="AE24" s="6">
        <v>8822000</v>
      </c>
      <c r="AF24" s="6">
        <f t="shared" si="3"/>
        <v>12678000</v>
      </c>
      <c r="AH24" s="4">
        <f t="shared" si="4"/>
        <v>0</v>
      </c>
    </row>
    <row r="25" spans="1:34" x14ac:dyDescent="0.25">
      <c r="A25" t="s">
        <v>51</v>
      </c>
      <c r="B25" t="s">
        <v>142</v>
      </c>
      <c r="C25">
        <v>9735835</v>
      </c>
      <c r="D25" t="s">
        <v>141</v>
      </c>
      <c r="E25" s="4">
        <v>12000000</v>
      </c>
      <c r="F25" s="4">
        <v>0</v>
      </c>
      <c r="G25" s="4">
        <f t="shared" si="5"/>
        <v>12000000</v>
      </c>
      <c r="H25" s="7">
        <v>44579</v>
      </c>
      <c r="I25" s="7">
        <v>44742</v>
      </c>
      <c r="J25" s="10">
        <v>6</v>
      </c>
      <c r="K25" s="6">
        <v>4040000</v>
      </c>
      <c r="L25" s="9"/>
      <c r="M25" s="6">
        <v>4040000</v>
      </c>
      <c r="N25" s="8"/>
      <c r="O25" s="6">
        <v>3920000</v>
      </c>
      <c r="P25" s="8"/>
      <c r="Q25" s="6">
        <v>0</v>
      </c>
      <c r="R25" s="8"/>
      <c r="S25" s="6">
        <v>0</v>
      </c>
      <c r="T25" s="8"/>
      <c r="U25" s="6">
        <v>0</v>
      </c>
      <c r="V25" s="8"/>
      <c r="W25" s="6">
        <f t="shared" si="6"/>
        <v>0</v>
      </c>
      <c r="X25" t="s">
        <v>26</v>
      </c>
      <c r="Z25" s="6"/>
      <c r="AA25" s="6"/>
      <c r="AB25" s="6"/>
      <c r="AC25" s="6">
        <f t="shared" si="8"/>
        <v>0</v>
      </c>
      <c r="AD25" s="6"/>
      <c r="AE25" s="6">
        <v>12000000</v>
      </c>
      <c r="AF25" s="6">
        <f t="shared" si="3"/>
        <v>0</v>
      </c>
      <c r="AH25" s="4">
        <f t="shared" si="4"/>
        <v>0</v>
      </c>
    </row>
    <row r="26" spans="1:34" x14ac:dyDescent="0.25">
      <c r="A26" t="s">
        <v>52</v>
      </c>
      <c r="B26" t="s">
        <v>94</v>
      </c>
      <c r="C26">
        <v>4516716</v>
      </c>
      <c r="D26" t="s">
        <v>143</v>
      </c>
      <c r="E26" s="4">
        <v>45600000</v>
      </c>
      <c r="F26" s="4">
        <v>0</v>
      </c>
      <c r="G26" s="4">
        <f t="shared" si="5"/>
        <v>45600000</v>
      </c>
      <c r="H26" s="7">
        <v>44606</v>
      </c>
      <c r="I26" s="7">
        <v>44773</v>
      </c>
      <c r="J26" s="10">
        <v>6</v>
      </c>
      <c r="K26" s="6">
        <v>7600000</v>
      </c>
      <c r="L26" s="9"/>
      <c r="M26" s="6">
        <v>7600000</v>
      </c>
      <c r="N26" s="8"/>
      <c r="O26" s="6">
        <v>7600000</v>
      </c>
      <c r="P26" s="8"/>
      <c r="Q26" s="6">
        <v>7600000</v>
      </c>
      <c r="R26" s="8"/>
      <c r="S26" s="6">
        <v>7600000</v>
      </c>
      <c r="T26" s="8"/>
      <c r="U26" s="6">
        <v>7600000</v>
      </c>
      <c r="V26" s="8"/>
      <c r="W26" s="6">
        <f t="shared" si="6"/>
        <v>0</v>
      </c>
      <c r="X26" t="s">
        <v>26</v>
      </c>
      <c r="Z26" s="6"/>
      <c r="AA26" s="6"/>
      <c r="AB26" s="6"/>
      <c r="AC26" s="6">
        <f t="shared" si="8"/>
        <v>0</v>
      </c>
      <c r="AD26" s="6"/>
      <c r="AE26" s="6">
        <v>38000000</v>
      </c>
      <c r="AF26" s="6">
        <f t="shared" si="3"/>
        <v>7600000</v>
      </c>
      <c r="AH26" s="4">
        <f t="shared" si="4"/>
        <v>0</v>
      </c>
    </row>
    <row r="27" spans="1:34" x14ac:dyDescent="0.25">
      <c r="A27" t="s">
        <v>53</v>
      </c>
      <c r="B27" t="s">
        <v>95</v>
      </c>
      <c r="C27" t="s">
        <v>144</v>
      </c>
      <c r="D27" t="s">
        <v>145</v>
      </c>
      <c r="E27" s="4">
        <v>30000000</v>
      </c>
      <c r="F27" s="4">
        <v>0</v>
      </c>
      <c r="G27" s="4">
        <f t="shared" si="5"/>
        <v>30000000</v>
      </c>
      <c r="H27" s="7">
        <v>44589</v>
      </c>
      <c r="I27" s="7">
        <v>44926</v>
      </c>
      <c r="J27" s="10">
        <v>12</v>
      </c>
      <c r="K27" s="6">
        <v>3580000</v>
      </c>
      <c r="L27" s="9"/>
      <c r="M27" s="6">
        <v>4510000</v>
      </c>
      <c r="N27" s="8"/>
      <c r="O27" s="6">
        <v>11160000</v>
      </c>
      <c r="P27" s="8"/>
      <c r="Q27" s="6">
        <v>7780000</v>
      </c>
      <c r="R27" s="8"/>
      <c r="S27" s="6">
        <v>0</v>
      </c>
      <c r="T27" s="8"/>
      <c r="U27" s="6">
        <v>0</v>
      </c>
      <c r="V27" s="8"/>
      <c r="W27" s="6">
        <f t="shared" si="6"/>
        <v>2970000</v>
      </c>
      <c r="X27" t="s">
        <v>26</v>
      </c>
      <c r="Z27" s="6"/>
      <c r="AA27" s="6"/>
      <c r="AB27" s="6"/>
      <c r="AC27" s="6">
        <f t="shared" si="8"/>
        <v>2970000</v>
      </c>
      <c r="AD27" s="6"/>
      <c r="AE27" s="6">
        <v>27030000</v>
      </c>
      <c r="AF27" s="6">
        <f t="shared" si="3"/>
        <v>2970000</v>
      </c>
      <c r="AH27" s="4">
        <f t="shared" si="4"/>
        <v>0</v>
      </c>
    </row>
    <row r="28" spans="1:34" x14ac:dyDescent="0.25">
      <c r="A28" t="s">
        <v>54</v>
      </c>
      <c r="B28" t="s">
        <v>96</v>
      </c>
      <c r="C28" t="s">
        <v>146</v>
      </c>
      <c r="D28" t="s">
        <v>147</v>
      </c>
      <c r="E28" s="4">
        <v>23000000</v>
      </c>
      <c r="F28" s="4">
        <v>0</v>
      </c>
      <c r="G28" s="4">
        <f t="shared" si="5"/>
        <v>23000000</v>
      </c>
      <c r="H28" s="7">
        <v>44603</v>
      </c>
      <c r="I28" s="7">
        <v>44651</v>
      </c>
      <c r="J28" s="10">
        <v>2</v>
      </c>
      <c r="K28" s="6">
        <v>23000000</v>
      </c>
      <c r="L28" s="9"/>
      <c r="M28" s="6">
        <v>0</v>
      </c>
      <c r="N28" s="8"/>
      <c r="O28" s="6">
        <v>0</v>
      </c>
      <c r="P28" s="8"/>
      <c r="Q28" s="6">
        <v>0</v>
      </c>
      <c r="R28" s="8"/>
      <c r="S28" s="6">
        <v>0</v>
      </c>
      <c r="T28" s="8"/>
      <c r="U28" s="6">
        <v>0</v>
      </c>
      <c r="V28" s="8"/>
      <c r="W28" s="6">
        <f t="shared" si="6"/>
        <v>0</v>
      </c>
      <c r="X28" t="s">
        <v>26</v>
      </c>
      <c r="Z28" s="6"/>
      <c r="AA28" s="6"/>
      <c r="AB28" s="6"/>
      <c r="AC28" s="6">
        <f t="shared" si="8"/>
        <v>0</v>
      </c>
      <c r="AD28" s="6"/>
      <c r="AE28" s="6">
        <v>23000000</v>
      </c>
      <c r="AF28" s="6">
        <f t="shared" si="3"/>
        <v>0</v>
      </c>
      <c r="AH28" s="4">
        <f t="shared" si="4"/>
        <v>0</v>
      </c>
    </row>
    <row r="29" spans="1:34" x14ac:dyDescent="0.25">
      <c r="A29" t="s">
        <v>55</v>
      </c>
      <c r="B29" t="s">
        <v>97</v>
      </c>
      <c r="C29" t="s">
        <v>148</v>
      </c>
      <c r="D29" t="s">
        <v>149</v>
      </c>
      <c r="E29" s="4">
        <v>10353000</v>
      </c>
      <c r="F29" s="4">
        <v>0</v>
      </c>
      <c r="G29" s="4">
        <f t="shared" si="5"/>
        <v>10353000</v>
      </c>
      <c r="H29" s="7">
        <v>44610</v>
      </c>
      <c r="I29" s="7">
        <v>44651</v>
      </c>
      <c r="J29" s="10">
        <v>2</v>
      </c>
      <c r="K29" s="6">
        <v>10353000</v>
      </c>
      <c r="L29" s="9"/>
      <c r="M29" s="6">
        <v>0</v>
      </c>
      <c r="N29" s="8"/>
      <c r="O29" s="6">
        <v>0</v>
      </c>
      <c r="P29" s="8"/>
      <c r="Q29" s="6">
        <v>0</v>
      </c>
      <c r="R29" s="8"/>
      <c r="S29" s="6">
        <v>0</v>
      </c>
      <c r="T29" s="8"/>
      <c r="U29" s="6">
        <v>0</v>
      </c>
      <c r="V29" s="8"/>
      <c r="W29" s="6">
        <f t="shared" si="6"/>
        <v>0</v>
      </c>
      <c r="X29" t="s">
        <v>26</v>
      </c>
      <c r="Z29" s="6"/>
      <c r="AA29" s="6"/>
      <c r="AB29" s="6"/>
      <c r="AC29" s="6">
        <f t="shared" si="8"/>
        <v>0</v>
      </c>
      <c r="AD29" s="6"/>
      <c r="AE29" s="6">
        <v>10353000</v>
      </c>
      <c r="AF29" s="6">
        <f t="shared" si="3"/>
        <v>0</v>
      </c>
      <c r="AH29" s="4">
        <f t="shared" si="4"/>
        <v>0</v>
      </c>
    </row>
    <row r="30" spans="1:34" x14ac:dyDescent="0.25">
      <c r="A30" t="s">
        <v>56</v>
      </c>
      <c r="B30" t="s">
        <v>96</v>
      </c>
      <c r="C30" t="s">
        <v>146</v>
      </c>
      <c r="D30" t="s">
        <v>150</v>
      </c>
      <c r="E30" s="4">
        <v>120000000</v>
      </c>
      <c r="F30" s="4">
        <v>0</v>
      </c>
      <c r="G30" s="4">
        <f t="shared" si="5"/>
        <v>120000000</v>
      </c>
      <c r="H30" s="7">
        <v>44631</v>
      </c>
      <c r="I30" s="7">
        <v>44681</v>
      </c>
      <c r="J30" s="10">
        <v>2</v>
      </c>
      <c r="K30" s="6">
        <v>48000000</v>
      </c>
      <c r="L30" s="9"/>
      <c r="M30" s="6">
        <v>0</v>
      </c>
      <c r="N30" s="8"/>
      <c r="O30" s="6">
        <v>0</v>
      </c>
      <c r="P30" s="8"/>
      <c r="Q30" s="6">
        <v>0</v>
      </c>
      <c r="R30" s="8"/>
      <c r="S30" s="6">
        <v>0</v>
      </c>
      <c r="T30" s="8"/>
      <c r="U30" s="6">
        <v>0</v>
      </c>
      <c r="V30" s="8"/>
      <c r="W30" s="6">
        <f t="shared" si="6"/>
        <v>72000000</v>
      </c>
      <c r="X30" t="s">
        <v>26</v>
      </c>
      <c r="Z30" s="6"/>
      <c r="AA30" s="6"/>
      <c r="AB30" s="6"/>
      <c r="AC30" s="6">
        <f t="shared" si="8"/>
        <v>72000000</v>
      </c>
      <c r="AD30" s="6"/>
      <c r="AE30" s="6">
        <v>120000000</v>
      </c>
      <c r="AF30" s="6">
        <f t="shared" si="3"/>
        <v>0</v>
      </c>
      <c r="AH30" s="4">
        <f t="shared" si="4"/>
        <v>0</v>
      </c>
    </row>
    <row r="31" spans="1:34" x14ac:dyDescent="0.25">
      <c r="A31" t="s">
        <v>57</v>
      </c>
      <c r="B31" t="s">
        <v>98</v>
      </c>
      <c r="C31">
        <v>1113787254</v>
      </c>
      <c r="D31" t="s">
        <v>151</v>
      </c>
      <c r="E31" s="4">
        <v>15820000</v>
      </c>
      <c r="F31" s="4">
        <v>0</v>
      </c>
      <c r="G31" s="4">
        <f t="shared" si="5"/>
        <v>15820000</v>
      </c>
      <c r="H31" s="7">
        <v>44620</v>
      </c>
      <c r="I31" s="7">
        <v>44742</v>
      </c>
      <c r="J31" s="10">
        <f t="shared" ref="J31:J44" si="9">DATEDIF(H31,I31,"YM")</f>
        <v>4</v>
      </c>
      <c r="K31" s="6">
        <v>4746000</v>
      </c>
      <c r="L31" s="9"/>
      <c r="M31" s="6">
        <v>11074000</v>
      </c>
      <c r="N31" s="8"/>
      <c r="O31" s="6">
        <v>0</v>
      </c>
      <c r="P31" s="8"/>
      <c r="Q31" s="6">
        <v>0</v>
      </c>
      <c r="R31" s="8"/>
      <c r="S31" s="6">
        <v>0</v>
      </c>
      <c r="T31" s="8"/>
      <c r="U31" s="6">
        <v>0</v>
      </c>
      <c r="V31" s="8"/>
      <c r="W31" s="6">
        <f t="shared" si="6"/>
        <v>0</v>
      </c>
      <c r="X31" t="s">
        <v>26</v>
      </c>
      <c r="Z31" s="6"/>
      <c r="AA31" s="6"/>
      <c r="AB31" s="6"/>
      <c r="AC31" s="6">
        <f t="shared" si="8"/>
        <v>0</v>
      </c>
      <c r="AD31" s="6"/>
      <c r="AE31" s="6">
        <v>15820000</v>
      </c>
      <c r="AF31" s="6">
        <f t="shared" si="3"/>
        <v>0</v>
      </c>
      <c r="AH31" s="4">
        <f t="shared" si="4"/>
        <v>0</v>
      </c>
    </row>
    <row r="32" spans="1:34" x14ac:dyDescent="0.25">
      <c r="A32" s="14" t="s">
        <v>58</v>
      </c>
      <c r="B32" s="14" t="s">
        <v>99</v>
      </c>
      <c r="C32" s="14" t="s">
        <v>152</v>
      </c>
      <c r="D32" s="14" t="s">
        <v>153</v>
      </c>
      <c r="E32" s="15">
        <v>50000000</v>
      </c>
      <c r="F32" s="15">
        <v>25000000</v>
      </c>
      <c r="G32" s="15">
        <f t="shared" si="5"/>
        <v>75000000</v>
      </c>
      <c r="H32" s="16">
        <v>44629</v>
      </c>
      <c r="I32" s="16">
        <v>44926</v>
      </c>
      <c r="J32" s="10">
        <v>10</v>
      </c>
      <c r="K32" s="6">
        <v>25623132</v>
      </c>
      <c r="L32" s="9"/>
      <c r="M32" s="6">
        <v>6370620</v>
      </c>
      <c r="N32" s="8"/>
      <c r="O32" s="6">
        <v>17558140</v>
      </c>
      <c r="P32" s="8"/>
      <c r="Q32" s="6">
        <v>6299237</v>
      </c>
      <c r="R32" s="8"/>
      <c r="S32" s="6">
        <v>18694147</v>
      </c>
      <c r="T32" s="8"/>
      <c r="U32" s="6">
        <v>0</v>
      </c>
      <c r="V32" s="8"/>
      <c r="W32" s="6">
        <f t="shared" si="6"/>
        <v>454724</v>
      </c>
      <c r="X32" t="s">
        <v>26</v>
      </c>
      <c r="Z32" s="6"/>
      <c r="AA32" s="6"/>
      <c r="AB32" s="6"/>
      <c r="AC32" s="6">
        <f>G32-(K32+M32+O32+Q32+S32+U32+Z32+AA32+AB32)</f>
        <v>454724</v>
      </c>
      <c r="AD32" s="6"/>
      <c r="AE32" s="6">
        <v>74545275.950000003</v>
      </c>
      <c r="AF32" s="6">
        <f t="shared" si="3"/>
        <v>454724.04999999702</v>
      </c>
      <c r="AG32">
        <v>1</v>
      </c>
      <c r="AH32" s="4">
        <f t="shared" si="4"/>
        <v>25000000</v>
      </c>
    </row>
    <row r="33" spans="1:35" x14ac:dyDescent="0.25">
      <c r="A33" t="s">
        <v>59</v>
      </c>
      <c r="B33" t="s">
        <v>96</v>
      </c>
      <c r="C33" t="s">
        <v>146</v>
      </c>
      <c r="D33" t="s">
        <v>154</v>
      </c>
      <c r="E33" s="4">
        <v>32641038</v>
      </c>
      <c r="F33" s="4">
        <v>0</v>
      </c>
      <c r="G33" s="4">
        <f t="shared" si="5"/>
        <v>32641038</v>
      </c>
      <c r="H33" s="7">
        <v>44629</v>
      </c>
      <c r="I33" s="7">
        <v>44651</v>
      </c>
      <c r="J33" s="10">
        <v>1</v>
      </c>
      <c r="K33" s="6">
        <v>16320519</v>
      </c>
      <c r="L33" s="9"/>
      <c r="M33" s="6">
        <v>16320519</v>
      </c>
      <c r="N33" s="8"/>
      <c r="O33" s="6">
        <v>0</v>
      </c>
      <c r="P33" s="8"/>
      <c r="Q33" s="6">
        <v>0</v>
      </c>
      <c r="R33" s="8"/>
      <c r="S33" s="6">
        <v>0</v>
      </c>
      <c r="T33" s="8"/>
      <c r="U33" s="6">
        <v>0</v>
      </c>
      <c r="V33" s="8"/>
      <c r="W33" s="6">
        <f t="shared" si="6"/>
        <v>0</v>
      </c>
      <c r="X33" t="s">
        <v>26</v>
      </c>
      <c r="AC33" s="6">
        <f t="shared" ref="AC33:AC45" si="10">G33-(K33+M33+O33+Q33+S33+U33+Z33+AA33+AB33)</f>
        <v>0</v>
      </c>
      <c r="AD33" s="6"/>
      <c r="AE33" s="6">
        <v>32641038</v>
      </c>
      <c r="AF33" s="6">
        <f t="shared" si="3"/>
        <v>0</v>
      </c>
      <c r="AH33" s="4">
        <f t="shared" si="4"/>
        <v>0</v>
      </c>
    </row>
    <row r="34" spans="1:35" x14ac:dyDescent="0.25">
      <c r="A34" t="s">
        <v>60</v>
      </c>
      <c r="B34" t="s">
        <v>100</v>
      </c>
      <c r="C34" t="s">
        <v>155</v>
      </c>
      <c r="D34" t="s">
        <v>156</v>
      </c>
      <c r="E34" s="4">
        <v>36000000</v>
      </c>
      <c r="F34" s="4"/>
      <c r="G34" s="4">
        <f t="shared" si="5"/>
        <v>36000000</v>
      </c>
      <c r="H34" s="7">
        <v>44610</v>
      </c>
      <c r="I34" s="7">
        <v>44926</v>
      </c>
      <c r="J34" s="10">
        <v>11</v>
      </c>
      <c r="K34" s="6">
        <v>10576125</v>
      </c>
      <c r="L34" s="9"/>
      <c r="M34" s="6">
        <v>3290350</v>
      </c>
      <c r="N34" s="8"/>
      <c r="O34" s="6">
        <v>4581500</v>
      </c>
      <c r="P34" s="8"/>
      <c r="Q34" s="6">
        <v>2977975</v>
      </c>
      <c r="R34" s="8"/>
      <c r="S34" s="6">
        <v>0</v>
      </c>
      <c r="T34" s="8"/>
      <c r="U34" s="6">
        <v>0</v>
      </c>
      <c r="V34" s="8"/>
      <c r="W34" s="6">
        <f t="shared" si="6"/>
        <v>14574050</v>
      </c>
      <c r="X34" t="s">
        <v>26</v>
      </c>
      <c r="AC34" s="6">
        <f t="shared" si="10"/>
        <v>14574050</v>
      </c>
      <c r="AD34" s="6"/>
      <c r="AE34" s="6">
        <v>10576125</v>
      </c>
      <c r="AF34" s="6">
        <f t="shared" si="3"/>
        <v>25423875</v>
      </c>
      <c r="AH34" s="4">
        <f t="shared" si="4"/>
        <v>0</v>
      </c>
    </row>
    <row r="35" spans="1:35" x14ac:dyDescent="0.25">
      <c r="A35" t="s">
        <v>61</v>
      </c>
      <c r="B35" t="s">
        <v>97</v>
      </c>
      <c r="C35" t="s">
        <v>148</v>
      </c>
      <c r="D35" t="s">
        <v>157</v>
      </c>
      <c r="E35" s="4">
        <v>15232000</v>
      </c>
      <c r="F35" s="4">
        <v>0</v>
      </c>
      <c r="G35" s="4">
        <f t="shared" si="5"/>
        <v>15232000</v>
      </c>
      <c r="H35" s="7">
        <v>44593</v>
      </c>
      <c r="I35" s="7">
        <v>44925</v>
      </c>
      <c r="J35" s="10">
        <v>11</v>
      </c>
      <c r="K35" s="6">
        <v>1692444</v>
      </c>
      <c r="L35" s="9"/>
      <c r="M35" s="6">
        <v>1692444</v>
      </c>
      <c r="N35" s="8"/>
      <c r="O35" s="6">
        <v>1692444</v>
      </c>
      <c r="P35" s="8"/>
      <c r="Q35" s="6">
        <v>1692444</v>
      </c>
      <c r="R35" s="8"/>
      <c r="S35" s="6">
        <v>1692444</v>
      </c>
      <c r="T35" s="8"/>
      <c r="U35" s="6">
        <v>0</v>
      </c>
      <c r="V35" s="8"/>
      <c r="W35" s="6">
        <f t="shared" si="6"/>
        <v>6769780</v>
      </c>
      <c r="X35" t="s">
        <v>26</v>
      </c>
      <c r="AC35" s="6">
        <f t="shared" si="10"/>
        <v>6769780</v>
      </c>
      <c r="AD35" s="6"/>
      <c r="AE35" s="6">
        <v>8462220</v>
      </c>
      <c r="AF35" s="6">
        <f t="shared" si="3"/>
        <v>6769780</v>
      </c>
      <c r="AH35" s="4">
        <f t="shared" si="4"/>
        <v>0</v>
      </c>
    </row>
    <row r="36" spans="1:35" x14ac:dyDescent="0.25">
      <c r="A36" t="s">
        <v>62</v>
      </c>
      <c r="B36" t="s">
        <v>93</v>
      </c>
      <c r="C36" t="s">
        <v>139</v>
      </c>
      <c r="D36" t="s">
        <v>158</v>
      </c>
      <c r="E36" s="4">
        <v>100000000</v>
      </c>
      <c r="F36" s="4"/>
      <c r="G36" s="4">
        <f t="shared" si="5"/>
        <v>100000000</v>
      </c>
      <c r="H36" s="7">
        <v>44643</v>
      </c>
      <c r="I36" s="7">
        <v>44742</v>
      </c>
      <c r="J36" s="10">
        <f t="shared" si="9"/>
        <v>3</v>
      </c>
      <c r="K36" s="6">
        <v>74400000</v>
      </c>
      <c r="L36" s="9"/>
      <c r="M36" s="6">
        <v>20082000</v>
      </c>
      <c r="N36" s="8"/>
      <c r="O36" s="6">
        <v>0</v>
      </c>
      <c r="P36" s="8"/>
      <c r="Q36" s="6">
        <v>0</v>
      </c>
      <c r="R36" s="8"/>
      <c r="S36" s="6">
        <v>0</v>
      </c>
      <c r="T36" s="8"/>
      <c r="U36" s="6">
        <v>0</v>
      </c>
      <c r="V36" s="8"/>
      <c r="W36" s="6">
        <f t="shared" si="6"/>
        <v>5518000</v>
      </c>
      <c r="X36" t="s">
        <v>26</v>
      </c>
      <c r="AC36" s="6">
        <f t="shared" si="10"/>
        <v>5518000</v>
      </c>
      <c r="AD36" s="6"/>
      <c r="AE36" s="6">
        <v>82092000</v>
      </c>
      <c r="AF36" s="6">
        <f t="shared" si="3"/>
        <v>17908000</v>
      </c>
      <c r="AH36" s="4">
        <f t="shared" si="4"/>
        <v>0</v>
      </c>
    </row>
    <row r="37" spans="1:35" ht="18.75" x14ac:dyDescent="0.3">
      <c r="A37" t="s">
        <v>63</v>
      </c>
      <c r="B37" t="s">
        <v>101</v>
      </c>
      <c r="C37" t="s">
        <v>107</v>
      </c>
      <c r="D37" t="s">
        <v>159</v>
      </c>
      <c r="E37" s="4">
        <v>336900000</v>
      </c>
      <c r="F37" s="4">
        <v>10000000</v>
      </c>
      <c r="G37" s="4">
        <f t="shared" si="5"/>
        <v>346900000</v>
      </c>
      <c r="H37" s="7">
        <v>44652</v>
      </c>
      <c r="I37" s="7">
        <v>44742</v>
      </c>
      <c r="J37" s="10">
        <v>3</v>
      </c>
      <c r="K37" s="6">
        <v>114571636.17</v>
      </c>
      <c r="L37" s="9"/>
      <c r="M37" s="6">
        <v>115562160.19</v>
      </c>
      <c r="N37" s="8"/>
      <c r="O37" s="6">
        <v>113853059.81999999</v>
      </c>
      <c r="P37" s="8"/>
      <c r="Q37" s="6">
        <v>0</v>
      </c>
      <c r="R37" s="8"/>
      <c r="S37" s="6">
        <v>0</v>
      </c>
      <c r="T37" s="8"/>
      <c r="U37" s="6">
        <v>0</v>
      </c>
      <c r="V37" s="8"/>
      <c r="W37" s="6">
        <f t="shared" si="6"/>
        <v>2913143.8199999928</v>
      </c>
      <c r="X37" t="s">
        <v>26</v>
      </c>
      <c r="AC37" s="6">
        <f t="shared" si="10"/>
        <v>2913143.8199999928</v>
      </c>
      <c r="AD37" s="6"/>
      <c r="AE37" s="25">
        <v>353986856.18000001</v>
      </c>
      <c r="AF37" s="25">
        <f>(G37+Y37)-AE37</f>
        <v>-7086856.1800000072</v>
      </c>
      <c r="AG37">
        <v>1</v>
      </c>
      <c r="AH37" s="4">
        <f t="shared" si="4"/>
        <v>10000000</v>
      </c>
      <c r="AI37" s="26" t="s">
        <v>204</v>
      </c>
    </row>
    <row r="38" spans="1:35" x14ac:dyDescent="0.25">
      <c r="A38" t="s">
        <v>64</v>
      </c>
      <c r="B38" t="s">
        <v>102</v>
      </c>
      <c r="C38" t="s">
        <v>109</v>
      </c>
      <c r="D38" t="s">
        <v>110</v>
      </c>
      <c r="E38" s="4">
        <v>252000000</v>
      </c>
      <c r="F38" s="4">
        <v>35000000</v>
      </c>
      <c r="G38" s="4">
        <f t="shared" si="5"/>
        <v>287000000</v>
      </c>
      <c r="H38" s="7">
        <v>44652</v>
      </c>
      <c r="I38" s="7">
        <v>44742</v>
      </c>
      <c r="J38" s="10">
        <v>3</v>
      </c>
      <c r="K38" s="6">
        <v>84524494</v>
      </c>
      <c r="L38" s="9"/>
      <c r="M38" s="6">
        <v>84555499</v>
      </c>
      <c r="N38" s="8"/>
      <c r="O38" s="6">
        <v>115618860</v>
      </c>
      <c r="P38" s="8"/>
      <c r="Q38" s="6">
        <v>0</v>
      </c>
      <c r="R38" s="8"/>
      <c r="S38" s="6">
        <v>0</v>
      </c>
      <c r="T38" s="8"/>
      <c r="U38" s="6">
        <v>0</v>
      </c>
      <c r="V38" s="8"/>
      <c r="W38" s="6">
        <f t="shared" si="6"/>
        <v>2301147</v>
      </c>
      <c r="X38" t="s">
        <v>26</v>
      </c>
      <c r="AC38" s="6">
        <f t="shared" si="10"/>
        <v>2301147</v>
      </c>
      <c r="AD38" s="6"/>
      <c r="AE38" s="6">
        <v>284698853</v>
      </c>
      <c r="AF38" s="6">
        <f t="shared" si="3"/>
        <v>2301147</v>
      </c>
      <c r="AG38">
        <v>1</v>
      </c>
      <c r="AH38" s="4">
        <f t="shared" si="4"/>
        <v>35000000</v>
      </c>
    </row>
    <row r="39" spans="1:35" x14ac:dyDescent="0.25">
      <c r="A39" t="s">
        <v>65</v>
      </c>
      <c r="B39" t="s">
        <v>103</v>
      </c>
      <c r="C39" t="s">
        <v>17</v>
      </c>
      <c r="D39" t="s">
        <v>18</v>
      </c>
      <c r="E39" s="4">
        <v>66255705</v>
      </c>
      <c r="F39" s="4">
        <v>0</v>
      </c>
      <c r="G39" s="4">
        <f t="shared" si="5"/>
        <v>66255705</v>
      </c>
      <c r="H39" s="7">
        <v>44652</v>
      </c>
      <c r="I39" s="7">
        <v>44742</v>
      </c>
      <c r="J39" s="10">
        <v>3</v>
      </c>
      <c r="K39" s="6">
        <v>22085235</v>
      </c>
      <c r="L39" s="9"/>
      <c r="M39" s="6">
        <v>22085235</v>
      </c>
      <c r="N39" s="8"/>
      <c r="O39" s="6">
        <v>22085235</v>
      </c>
      <c r="P39" s="8"/>
      <c r="Q39" s="6">
        <v>0</v>
      </c>
      <c r="R39" s="8"/>
      <c r="S39" s="6">
        <v>0</v>
      </c>
      <c r="T39" s="8"/>
      <c r="U39" s="6">
        <v>0</v>
      </c>
      <c r="V39" s="8"/>
      <c r="W39" s="6">
        <f t="shared" si="6"/>
        <v>0</v>
      </c>
      <c r="X39" t="s">
        <v>26</v>
      </c>
      <c r="AC39" s="6">
        <f t="shared" si="10"/>
        <v>0</v>
      </c>
      <c r="AD39" s="6"/>
      <c r="AE39" s="6">
        <v>0</v>
      </c>
      <c r="AF39" s="6">
        <f t="shared" si="3"/>
        <v>66255705</v>
      </c>
      <c r="AH39" s="4">
        <f t="shared" si="4"/>
        <v>0</v>
      </c>
    </row>
    <row r="40" spans="1:35" x14ac:dyDescent="0.25">
      <c r="A40" t="s">
        <v>66</v>
      </c>
      <c r="B40" t="s">
        <v>104</v>
      </c>
      <c r="C40">
        <v>94230654</v>
      </c>
      <c r="D40" t="s">
        <v>160</v>
      </c>
      <c r="E40" s="4">
        <v>15000000</v>
      </c>
      <c r="F40" s="4">
        <v>0</v>
      </c>
      <c r="G40" s="4">
        <f t="shared" si="5"/>
        <v>15000000</v>
      </c>
      <c r="H40" s="7">
        <v>44655</v>
      </c>
      <c r="I40" s="7">
        <v>44926</v>
      </c>
      <c r="J40" s="10">
        <v>9</v>
      </c>
      <c r="K40" s="6">
        <v>2068300</v>
      </c>
      <c r="L40" s="9"/>
      <c r="M40" s="6">
        <v>12931650</v>
      </c>
      <c r="N40" s="8"/>
      <c r="O40" s="6">
        <v>0</v>
      </c>
      <c r="P40" s="8"/>
      <c r="Q40" s="6">
        <v>0</v>
      </c>
      <c r="R40" s="8"/>
      <c r="S40" s="6">
        <v>0</v>
      </c>
      <c r="T40" s="8"/>
      <c r="U40" s="6">
        <v>0</v>
      </c>
      <c r="V40" s="8"/>
      <c r="W40" s="6">
        <f t="shared" si="6"/>
        <v>50</v>
      </c>
      <c r="X40" t="s">
        <v>26</v>
      </c>
      <c r="AC40" s="6">
        <f t="shared" si="10"/>
        <v>50</v>
      </c>
      <c r="AD40" s="6"/>
      <c r="AE40" s="6">
        <v>15000000</v>
      </c>
      <c r="AF40" s="6">
        <f t="shared" si="3"/>
        <v>0</v>
      </c>
      <c r="AH40" s="4">
        <f t="shared" si="4"/>
        <v>0</v>
      </c>
    </row>
    <row r="41" spans="1:35" x14ac:dyDescent="0.25">
      <c r="A41" t="s">
        <v>67</v>
      </c>
      <c r="B41" t="s">
        <v>105</v>
      </c>
      <c r="C41" t="s">
        <v>161</v>
      </c>
      <c r="D41" t="s">
        <v>162</v>
      </c>
      <c r="E41" s="4">
        <v>40000000</v>
      </c>
      <c r="F41" s="4">
        <v>0</v>
      </c>
      <c r="G41" s="4">
        <f t="shared" si="5"/>
        <v>40000000</v>
      </c>
      <c r="H41" s="7">
        <v>44676</v>
      </c>
      <c r="I41" s="7">
        <v>44926</v>
      </c>
      <c r="J41" s="10">
        <v>9</v>
      </c>
      <c r="K41" s="6">
        <v>4854772</v>
      </c>
      <c r="L41" s="9"/>
      <c r="M41" s="6">
        <v>13820878</v>
      </c>
      <c r="N41" s="8"/>
      <c r="O41" s="6">
        <v>1402500</v>
      </c>
      <c r="P41" s="8"/>
      <c r="Q41" s="6">
        <v>3756820</v>
      </c>
      <c r="R41" s="8"/>
      <c r="S41" s="6">
        <v>1062529</v>
      </c>
      <c r="T41" s="8"/>
      <c r="U41" s="6">
        <v>0</v>
      </c>
      <c r="V41" s="8"/>
      <c r="W41" s="6">
        <f t="shared" si="6"/>
        <v>15102501</v>
      </c>
      <c r="X41" t="s">
        <v>26</v>
      </c>
      <c r="AC41" s="6">
        <f t="shared" si="10"/>
        <v>15102501</v>
      </c>
      <c r="AD41" s="6"/>
      <c r="AE41" s="6">
        <v>18675650</v>
      </c>
      <c r="AF41" s="6">
        <f t="shared" si="3"/>
        <v>21324350</v>
      </c>
      <c r="AH41" s="4">
        <f t="shared" si="4"/>
        <v>0</v>
      </c>
    </row>
    <row r="42" spans="1:35" x14ac:dyDescent="0.25">
      <c r="A42" t="s">
        <v>68</v>
      </c>
      <c r="B42" t="s">
        <v>106</v>
      </c>
      <c r="C42" t="s">
        <v>163</v>
      </c>
      <c r="D42" t="s">
        <v>164</v>
      </c>
      <c r="E42" s="4">
        <v>36116834</v>
      </c>
      <c r="F42" s="4">
        <v>0</v>
      </c>
      <c r="G42" s="4">
        <f t="shared" si="5"/>
        <v>36116834</v>
      </c>
      <c r="H42" s="7">
        <v>44621</v>
      </c>
      <c r="I42" s="7">
        <v>44742</v>
      </c>
      <c r="J42" s="10">
        <v>4</v>
      </c>
      <c r="K42" s="6">
        <v>18578280</v>
      </c>
      <c r="L42" s="9"/>
      <c r="M42" s="6">
        <v>0</v>
      </c>
      <c r="N42" s="8"/>
      <c r="O42" s="6">
        <v>0</v>
      </c>
      <c r="P42" s="8"/>
      <c r="Q42" s="6">
        <v>0</v>
      </c>
      <c r="R42" s="8"/>
      <c r="S42" s="6">
        <v>0</v>
      </c>
      <c r="T42" s="8"/>
      <c r="U42" s="6">
        <v>0</v>
      </c>
      <c r="V42" s="8"/>
      <c r="W42" s="6">
        <f t="shared" si="6"/>
        <v>17538554</v>
      </c>
      <c r="X42" t="s">
        <v>26</v>
      </c>
      <c r="AC42" s="6">
        <f t="shared" si="10"/>
        <v>17538554</v>
      </c>
      <c r="AD42" s="6"/>
      <c r="AE42" s="6">
        <v>18578280</v>
      </c>
      <c r="AF42" s="6">
        <f t="shared" si="3"/>
        <v>17538554</v>
      </c>
      <c r="AH42" s="4">
        <f t="shared" si="4"/>
        <v>0</v>
      </c>
    </row>
    <row r="43" spans="1:35" x14ac:dyDescent="0.25">
      <c r="A43" t="s">
        <v>69</v>
      </c>
      <c r="B43" t="s">
        <v>96</v>
      </c>
      <c r="C43" t="s">
        <v>146</v>
      </c>
      <c r="D43" t="s">
        <v>165</v>
      </c>
      <c r="E43" s="4">
        <v>15000000</v>
      </c>
      <c r="F43" s="4">
        <v>0</v>
      </c>
      <c r="G43" s="4">
        <f t="shared" si="5"/>
        <v>15000000</v>
      </c>
      <c r="H43" s="7">
        <v>44683</v>
      </c>
      <c r="I43" s="7">
        <v>44742</v>
      </c>
      <c r="J43" s="10">
        <v>2</v>
      </c>
      <c r="K43" s="6">
        <v>7500000</v>
      </c>
      <c r="L43" s="9"/>
      <c r="M43" s="6"/>
      <c r="N43" s="8"/>
      <c r="O43" s="6"/>
      <c r="P43" s="8"/>
      <c r="Q43" s="6">
        <v>0</v>
      </c>
      <c r="R43" s="8"/>
      <c r="S43" s="6">
        <v>0</v>
      </c>
      <c r="T43" s="8"/>
      <c r="U43" s="6">
        <v>0</v>
      </c>
      <c r="V43" s="8"/>
      <c r="W43" s="6">
        <f t="shared" si="6"/>
        <v>7500000</v>
      </c>
      <c r="X43" t="s">
        <v>26</v>
      </c>
      <c r="AC43" s="6">
        <f t="shared" si="10"/>
        <v>7500000</v>
      </c>
      <c r="AD43" s="6"/>
      <c r="AE43" s="6">
        <v>15000000</v>
      </c>
      <c r="AF43" s="6">
        <f t="shared" si="3"/>
        <v>0</v>
      </c>
      <c r="AH43" s="4">
        <f t="shared" si="4"/>
        <v>0</v>
      </c>
    </row>
    <row r="44" spans="1:35" x14ac:dyDescent="0.25">
      <c r="A44" t="s">
        <v>70</v>
      </c>
      <c r="B44" t="s">
        <v>96</v>
      </c>
      <c r="C44" t="s">
        <v>146</v>
      </c>
      <c r="D44" t="s">
        <v>166</v>
      </c>
      <c r="E44" s="4">
        <v>206500000</v>
      </c>
      <c r="F44" s="4">
        <v>0</v>
      </c>
      <c r="G44" s="4">
        <f t="shared" si="5"/>
        <v>206500000</v>
      </c>
      <c r="H44" s="7"/>
      <c r="I44" s="7">
        <v>44926</v>
      </c>
      <c r="J44" s="10">
        <f t="shared" si="9"/>
        <v>11</v>
      </c>
      <c r="K44" s="6">
        <v>45430000</v>
      </c>
      <c r="L44" s="9"/>
      <c r="M44" s="6">
        <v>0</v>
      </c>
      <c r="N44" s="8"/>
      <c r="O44" s="6">
        <v>0</v>
      </c>
      <c r="P44" s="8"/>
      <c r="Q44" s="6">
        <v>0</v>
      </c>
      <c r="R44" s="8"/>
      <c r="S44" s="6">
        <v>0</v>
      </c>
      <c r="T44" s="8"/>
      <c r="U44" s="6">
        <v>0</v>
      </c>
      <c r="V44" s="8"/>
      <c r="W44" s="6">
        <f t="shared" si="6"/>
        <v>161070000</v>
      </c>
      <c r="X44" t="s">
        <v>26</v>
      </c>
      <c r="AC44" s="6">
        <f t="shared" si="10"/>
        <v>161070000</v>
      </c>
      <c r="AD44" s="6"/>
      <c r="AE44" s="6">
        <v>45430000</v>
      </c>
      <c r="AF44" s="6">
        <f t="shared" si="3"/>
        <v>161070000</v>
      </c>
      <c r="AH44" s="4">
        <f t="shared" si="4"/>
        <v>0</v>
      </c>
    </row>
    <row r="45" spans="1:35" x14ac:dyDescent="0.25">
      <c r="A45" t="s">
        <v>71</v>
      </c>
      <c r="B45" t="s">
        <v>88</v>
      </c>
      <c r="C45" t="s">
        <v>130</v>
      </c>
      <c r="D45" t="s">
        <v>167</v>
      </c>
      <c r="E45" s="4">
        <v>40000000</v>
      </c>
      <c r="F45" s="4">
        <v>20000000</v>
      </c>
      <c r="G45" s="4">
        <f t="shared" si="5"/>
        <v>60000000</v>
      </c>
      <c r="H45" s="7">
        <v>44574</v>
      </c>
      <c r="I45" s="7">
        <v>44651</v>
      </c>
      <c r="J45" s="10">
        <v>3</v>
      </c>
      <c r="K45" s="6">
        <v>21441618</v>
      </c>
      <c r="L45" s="9"/>
      <c r="M45" s="6">
        <v>12492550</v>
      </c>
      <c r="N45" s="8"/>
      <c r="O45" s="6">
        <v>1436732</v>
      </c>
      <c r="P45" s="8"/>
      <c r="Q45" s="6">
        <v>0</v>
      </c>
      <c r="R45" s="8"/>
      <c r="S45" s="6">
        <v>0</v>
      </c>
      <c r="T45" s="8"/>
      <c r="U45" s="6">
        <v>0</v>
      </c>
      <c r="V45" s="8"/>
      <c r="W45" s="6">
        <f t="shared" si="6"/>
        <v>24629100</v>
      </c>
      <c r="X45" t="s">
        <v>26</v>
      </c>
      <c r="AC45" s="6">
        <f t="shared" si="10"/>
        <v>24629100</v>
      </c>
      <c r="AD45" s="6"/>
      <c r="AE45" s="6">
        <v>28058702</v>
      </c>
      <c r="AF45" s="6">
        <f t="shared" si="3"/>
        <v>31941298</v>
      </c>
      <c r="AG45">
        <v>1</v>
      </c>
      <c r="AH45" s="4">
        <f t="shared" si="4"/>
        <v>20000000</v>
      </c>
    </row>
    <row r="46" spans="1:35" s="11" customFormat="1" x14ac:dyDescent="0.25">
      <c r="A46" t="s">
        <v>181</v>
      </c>
      <c r="B46" t="s">
        <v>101</v>
      </c>
      <c r="C46" t="s">
        <v>107</v>
      </c>
      <c r="D46" t="s">
        <v>159</v>
      </c>
      <c r="E46" s="4">
        <v>316000000</v>
      </c>
      <c r="F46" s="4">
        <v>13000000</v>
      </c>
      <c r="G46" s="4">
        <f t="shared" ref="G46" si="11">E46+F46</f>
        <v>329000000</v>
      </c>
      <c r="H46" s="7">
        <v>44743</v>
      </c>
      <c r="I46" s="7">
        <v>44834</v>
      </c>
      <c r="J46" s="10">
        <v>3</v>
      </c>
      <c r="K46" s="12"/>
      <c r="L46" s="9"/>
      <c r="M46" s="12"/>
      <c r="N46" s="8"/>
      <c r="O46" s="12"/>
      <c r="P46" s="8"/>
      <c r="Q46" s="12">
        <v>0</v>
      </c>
      <c r="R46" s="8"/>
      <c r="S46" s="12">
        <v>0</v>
      </c>
      <c r="T46" s="8"/>
      <c r="U46" s="12">
        <v>0</v>
      </c>
      <c r="V46" s="8"/>
      <c r="W46" s="6">
        <f t="shared" si="6"/>
        <v>329000000</v>
      </c>
      <c r="X46" s="11" t="s">
        <v>172</v>
      </c>
      <c r="AC46" s="6">
        <f>G46-(K46+M46+O46+Q46+S46+U46+Z46+AA46+AB46)</f>
        <v>329000000</v>
      </c>
      <c r="AD46" s="6"/>
      <c r="AE46" s="6">
        <v>218777451.63999999</v>
      </c>
      <c r="AF46" s="6">
        <f t="shared" si="3"/>
        <v>110222548.36000001</v>
      </c>
      <c r="AG46" s="11">
        <v>1</v>
      </c>
      <c r="AH46" s="4">
        <f t="shared" si="4"/>
        <v>13000000</v>
      </c>
    </row>
    <row r="47" spans="1:35" s="11" customFormat="1" x14ac:dyDescent="0.25">
      <c r="A47" t="s">
        <v>187</v>
      </c>
      <c r="B47" t="s">
        <v>188</v>
      </c>
      <c r="C47" t="s">
        <v>136</v>
      </c>
      <c r="D47" t="s">
        <v>117</v>
      </c>
      <c r="E47" s="4">
        <v>150000000</v>
      </c>
      <c r="F47" s="4">
        <v>0</v>
      </c>
      <c r="G47" s="4">
        <f>E47+F47</f>
        <v>150000000</v>
      </c>
      <c r="H47" s="7">
        <v>44748</v>
      </c>
      <c r="I47" s="7">
        <v>44926</v>
      </c>
      <c r="J47" s="10">
        <v>6</v>
      </c>
      <c r="K47" s="6">
        <v>20591800</v>
      </c>
      <c r="L47" s="9"/>
      <c r="M47" s="6">
        <v>9666800</v>
      </c>
      <c r="N47" s="8"/>
      <c r="O47" s="6">
        <v>39557940</v>
      </c>
      <c r="P47" s="8"/>
      <c r="Q47" s="6">
        <v>0</v>
      </c>
      <c r="R47" s="8"/>
      <c r="S47" s="6">
        <v>0</v>
      </c>
      <c r="T47" s="8"/>
      <c r="U47" s="6">
        <v>0</v>
      </c>
      <c r="V47" s="8"/>
      <c r="W47" s="6">
        <f t="shared" ref="W47:W48" si="12">G47-K47-M47-O47-Q47-S47-U47</f>
        <v>80183460</v>
      </c>
      <c r="X47" t="s">
        <v>26</v>
      </c>
      <c r="Y47"/>
      <c r="Z47"/>
      <c r="AA47"/>
      <c r="AB47"/>
      <c r="AC47" s="6">
        <f>G47-(K47+M47+O47+Q47+S47+U47+Z47+AA47+AB47)</f>
        <v>80183460</v>
      </c>
      <c r="AD47" s="6"/>
      <c r="AE47" s="6">
        <v>49829140</v>
      </c>
      <c r="AF47" s="6">
        <f>(G47+Y47)-AE47</f>
        <v>100170860</v>
      </c>
      <c r="AG47"/>
      <c r="AH47" s="4">
        <f>F47+Y47</f>
        <v>0</v>
      </c>
    </row>
    <row r="48" spans="1:35" s="11" customFormat="1" x14ac:dyDescent="0.25">
      <c r="A48" t="s">
        <v>192</v>
      </c>
      <c r="B48" t="s">
        <v>193</v>
      </c>
      <c r="C48" t="s">
        <v>194</v>
      </c>
      <c r="D48" t="s">
        <v>195</v>
      </c>
      <c r="E48" s="4">
        <v>30000000</v>
      </c>
      <c r="F48" s="4">
        <v>0</v>
      </c>
      <c r="G48" s="4">
        <f>E48+F48</f>
        <v>30000000</v>
      </c>
      <c r="H48" s="7">
        <v>44760</v>
      </c>
      <c r="I48" s="7">
        <v>44926</v>
      </c>
      <c r="J48" s="10">
        <v>6</v>
      </c>
      <c r="K48" s="6">
        <v>0</v>
      </c>
      <c r="L48" s="9"/>
      <c r="M48" s="6">
        <v>0</v>
      </c>
      <c r="N48" s="8"/>
      <c r="O48" s="6">
        <v>0</v>
      </c>
      <c r="P48" s="8"/>
      <c r="Q48" s="6">
        <v>0</v>
      </c>
      <c r="R48" s="8"/>
      <c r="S48" s="6">
        <v>0</v>
      </c>
      <c r="T48" s="8"/>
      <c r="U48" s="6">
        <v>0</v>
      </c>
      <c r="V48" s="8"/>
      <c r="W48" s="6">
        <f t="shared" si="12"/>
        <v>30000000</v>
      </c>
      <c r="X48" t="s">
        <v>26</v>
      </c>
      <c r="Y48"/>
      <c r="Z48"/>
      <c r="AA48"/>
      <c r="AB48"/>
      <c r="AC48" s="6">
        <f>G48-(K48+M48+O48+Q48+S48+U48+Z48+AA48+AB48)</f>
        <v>30000000</v>
      </c>
      <c r="AD48" s="6"/>
      <c r="AE48" s="6"/>
      <c r="AF48" s="6">
        <f>(G48+Y48)-AE48</f>
        <v>30000000</v>
      </c>
      <c r="AG48"/>
      <c r="AH48" s="4">
        <f>F48+Y48</f>
        <v>0</v>
      </c>
    </row>
    <row r="49" spans="1:34" x14ac:dyDescent="0.25">
      <c r="A49" s="14" t="s">
        <v>171</v>
      </c>
      <c r="B49" s="14" t="s">
        <v>99</v>
      </c>
      <c r="C49" s="14" t="s">
        <v>152</v>
      </c>
      <c r="D49" s="14" t="s">
        <v>153</v>
      </c>
      <c r="E49" s="15">
        <v>37500000</v>
      </c>
      <c r="F49" s="15">
        <v>0</v>
      </c>
      <c r="G49" s="15">
        <f>E49+F49</f>
        <v>37500000</v>
      </c>
      <c r="H49" s="16">
        <v>44760</v>
      </c>
      <c r="I49" s="16">
        <v>44926</v>
      </c>
      <c r="J49" s="10">
        <v>6</v>
      </c>
      <c r="K49" s="12">
        <v>15264968</v>
      </c>
      <c r="L49" s="8"/>
      <c r="M49" s="12">
        <v>21075010</v>
      </c>
      <c r="N49" s="8"/>
      <c r="O49" s="12">
        <v>0</v>
      </c>
      <c r="P49" s="8"/>
      <c r="Q49" s="12">
        <v>0</v>
      </c>
      <c r="R49" s="8"/>
      <c r="S49" s="12">
        <v>0</v>
      </c>
      <c r="T49" s="8"/>
      <c r="U49" s="12">
        <v>0</v>
      </c>
      <c r="V49" s="8"/>
      <c r="W49" s="6">
        <f>G49-K49-M49-O49-Q49-S49-U49</f>
        <v>1160022</v>
      </c>
      <c r="X49" t="s">
        <v>26</v>
      </c>
      <c r="Z49" s="11"/>
      <c r="AA49" s="11"/>
      <c r="AB49" s="11"/>
      <c r="AC49" s="6">
        <f>G49-(K49+M49+O49+Q49+S49+U49+Z49+AA49+AB49)</f>
        <v>1160022</v>
      </c>
      <c r="AD49" s="6"/>
      <c r="AE49" s="6">
        <v>36339978</v>
      </c>
      <c r="AF49" s="6">
        <f>(G49+Y49)-AE49</f>
        <v>1160022</v>
      </c>
      <c r="AG49" s="11"/>
      <c r="AH49" s="4">
        <f>F49+Y49</f>
        <v>0</v>
      </c>
    </row>
    <row r="50" spans="1:34" x14ac:dyDescent="0.25">
      <c r="A50" t="s">
        <v>191</v>
      </c>
      <c r="B50" t="s">
        <v>142</v>
      </c>
      <c r="C50">
        <v>9735835</v>
      </c>
      <c r="D50" t="s">
        <v>141</v>
      </c>
      <c r="E50" s="4">
        <v>6000000</v>
      </c>
      <c r="F50" s="4">
        <v>0</v>
      </c>
      <c r="G50" s="4">
        <f>E50+F50</f>
        <v>6000000</v>
      </c>
      <c r="H50" s="7">
        <v>44784</v>
      </c>
      <c r="I50" s="7">
        <v>44742</v>
      </c>
      <c r="J50" s="10">
        <v>5</v>
      </c>
      <c r="K50" s="12">
        <v>4000000</v>
      </c>
      <c r="L50" s="8"/>
      <c r="M50" s="12">
        <v>0</v>
      </c>
      <c r="N50" s="8"/>
      <c r="O50" s="12">
        <v>0</v>
      </c>
      <c r="P50" s="8"/>
      <c r="Q50" s="12">
        <v>0</v>
      </c>
      <c r="R50" s="8"/>
      <c r="S50" s="12">
        <v>0</v>
      </c>
      <c r="T50" s="8"/>
      <c r="U50" s="12">
        <v>0</v>
      </c>
      <c r="V50" s="8"/>
      <c r="W50" s="6">
        <f t="shared" ref="W50:W84" si="13">G50-K50-M50-O50-Q50-S50-U50</f>
        <v>2000000</v>
      </c>
      <c r="X50" t="s">
        <v>26</v>
      </c>
      <c r="Z50" s="11"/>
      <c r="AA50" s="11"/>
      <c r="AB50" s="11"/>
      <c r="AC50" s="6">
        <f t="shared" ref="AC50:AC84" si="14">G50-(K50+M50+O50+Q50+S50+U50+Z50+AA50+AB50)</f>
        <v>2000000</v>
      </c>
      <c r="AD50" s="6"/>
      <c r="AE50" s="6"/>
      <c r="AF50" s="6">
        <f t="shared" si="3"/>
        <v>6000000</v>
      </c>
      <c r="AH50" s="4">
        <f t="shared" si="4"/>
        <v>0</v>
      </c>
    </row>
    <row r="51" spans="1:34" x14ac:dyDescent="0.25">
      <c r="A51" t="s">
        <v>196</v>
      </c>
      <c r="B51" t="s">
        <v>197</v>
      </c>
      <c r="C51">
        <v>94228683</v>
      </c>
      <c r="D51" t="s">
        <v>198</v>
      </c>
      <c r="E51" s="4">
        <v>35183000</v>
      </c>
      <c r="F51" s="4">
        <v>0</v>
      </c>
      <c r="G51" s="4">
        <f>E51+F51</f>
        <v>35183000</v>
      </c>
      <c r="H51" s="7">
        <v>44792</v>
      </c>
      <c r="I51" s="7">
        <v>44926</v>
      </c>
      <c r="J51" s="10">
        <v>5</v>
      </c>
      <c r="K51" s="12">
        <v>18866000</v>
      </c>
      <c r="L51" s="8"/>
      <c r="M51" s="12">
        <v>0</v>
      </c>
      <c r="N51" s="8"/>
      <c r="O51" s="12">
        <v>0</v>
      </c>
      <c r="P51" s="8"/>
      <c r="Q51" s="12">
        <v>0</v>
      </c>
      <c r="R51" s="8"/>
      <c r="S51" s="12">
        <v>0</v>
      </c>
      <c r="T51" s="8"/>
      <c r="U51" s="12">
        <v>0</v>
      </c>
      <c r="V51" s="8"/>
      <c r="W51" s="6">
        <f t="shared" si="13"/>
        <v>16317000</v>
      </c>
      <c r="X51" t="s">
        <v>26</v>
      </c>
      <c r="Z51" s="11"/>
      <c r="AA51" s="11"/>
      <c r="AB51" s="11"/>
      <c r="AC51" s="6">
        <f t="shared" si="14"/>
        <v>16317000</v>
      </c>
      <c r="AD51" s="6"/>
      <c r="AE51" s="6">
        <v>18866000</v>
      </c>
      <c r="AF51" s="6">
        <f t="shared" si="3"/>
        <v>16317000</v>
      </c>
      <c r="AH51" s="4">
        <f t="shared" si="4"/>
        <v>0</v>
      </c>
    </row>
    <row r="52" spans="1:34" x14ac:dyDescent="0.25">
      <c r="A52" t="s">
        <v>199</v>
      </c>
      <c r="B52" t="s">
        <v>79</v>
      </c>
      <c r="C52" t="s">
        <v>116</v>
      </c>
      <c r="D52" t="s">
        <v>117</v>
      </c>
      <c r="E52" s="4">
        <v>60000000</v>
      </c>
      <c r="F52" s="4">
        <v>0</v>
      </c>
      <c r="G52" s="4">
        <f>E52+F52</f>
        <v>60000000</v>
      </c>
      <c r="H52" s="7">
        <v>44812</v>
      </c>
      <c r="I52" s="7">
        <v>44926</v>
      </c>
      <c r="J52" s="10">
        <v>4</v>
      </c>
      <c r="K52" s="12">
        <v>16311464</v>
      </c>
      <c r="L52" s="8"/>
      <c r="M52" s="12">
        <v>0</v>
      </c>
      <c r="N52" s="8"/>
      <c r="O52" s="12">
        <v>0</v>
      </c>
      <c r="P52" s="8"/>
      <c r="Q52" s="12">
        <v>0</v>
      </c>
      <c r="R52" s="8"/>
      <c r="S52" s="12">
        <v>0</v>
      </c>
      <c r="T52" s="8"/>
      <c r="U52" s="12">
        <v>0</v>
      </c>
      <c r="V52" s="8"/>
      <c r="W52" s="6">
        <f t="shared" si="13"/>
        <v>43688536</v>
      </c>
      <c r="X52" t="s">
        <v>26</v>
      </c>
      <c r="Z52" s="11"/>
      <c r="AA52" s="11"/>
      <c r="AB52" s="11"/>
      <c r="AC52" s="6">
        <f t="shared" si="14"/>
        <v>43688536</v>
      </c>
      <c r="AD52" s="6"/>
      <c r="AE52" s="6">
        <v>16311464</v>
      </c>
      <c r="AF52" s="6">
        <f t="shared" si="3"/>
        <v>43688536</v>
      </c>
      <c r="AH52" s="4">
        <f t="shared" si="4"/>
        <v>0</v>
      </c>
    </row>
    <row r="53" spans="1:34" x14ac:dyDescent="0.25">
      <c r="A53" t="s">
        <v>200</v>
      </c>
      <c r="B53" t="s">
        <v>90</v>
      </c>
      <c r="C53" t="s">
        <v>134</v>
      </c>
      <c r="D53" t="s">
        <v>135</v>
      </c>
      <c r="E53" s="4">
        <v>100000000</v>
      </c>
      <c r="F53" s="4">
        <v>0</v>
      </c>
      <c r="G53" s="4">
        <f>E53+F53</f>
        <v>100000000</v>
      </c>
      <c r="H53" s="7">
        <v>44817</v>
      </c>
      <c r="I53" s="7">
        <v>44926</v>
      </c>
      <c r="J53" s="10">
        <v>4</v>
      </c>
      <c r="K53" s="12">
        <v>0</v>
      </c>
      <c r="L53" s="8"/>
      <c r="N53" s="8"/>
      <c r="P53" s="8"/>
      <c r="R53" s="8"/>
      <c r="T53" s="8"/>
      <c r="V53" s="8"/>
      <c r="W53" s="6">
        <f t="shared" si="13"/>
        <v>100000000</v>
      </c>
      <c r="X53" t="s">
        <v>26</v>
      </c>
      <c r="Z53" s="11"/>
      <c r="AA53" s="11"/>
      <c r="AB53" s="11"/>
      <c r="AC53" s="6">
        <f t="shared" si="14"/>
        <v>100000000</v>
      </c>
      <c r="AD53" s="6"/>
      <c r="AE53" s="6"/>
      <c r="AF53" s="6">
        <f t="shared" si="3"/>
        <v>100000000</v>
      </c>
      <c r="AH53" s="4">
        <f t="shared" si="4"/>
        <v>0</v>
      </c>
    </row>
    <row r="54" spans="1:34" x14ac:dyDescent="0.25">
      <c r="A54" t="s">
        <v>201</v>
      </c>
      <c r="B54" t="s">
        <v>81</v>
      </c>
      <c r="C54" t="s">
        <v>119</v>
      </c>
      <c r="D54" t="s">
        <v>120</v>
      </c>
      <c r="E54" s="4">
        <v>80000000</v>
      </c>
      <c r="F54" s="4">
        <v>0</v>
      </c>
      <c r="G54" s="4">
        <f>E54+F54</f>
        <v>80000000</v>
      </c>
      <c r="H54" s="7">
        <v>44817</v>
      </c>
      <c r="I54" s="7">
        <v>44926</v>
      </c>
      <c r="J54" s="10">
        <v>4</v>
      </c>
      <c r="K54" s="12">
        <v>0</v>
      </c>
      <c r="L54" s="8"/>
      <c r="N54" s="8"/>
      <c r="P54" s="8"/>
      <c r="R54" s="8"/>
      <c r="T54" s="8"/>
      <c r="V54" s="8"/>
      <c r="W54" s="6">
        <f t="shared" si="13"/>
        <v>80000000</v>
      </c>
      <c r="X54" t="s">
        <v>26</v>
      </c>
      <c r="Z54" s="11"/>
      <c r="AA54" s="11"/>
      <c r="AB54" s="11"/>
      <c r="AC54" s="6">
        <f t="shared" si="14"/>
        <v>80000000</v>
      </c>
      <c r="AD54" s="6"/>
      <c r="AE54" s="6"/>
      <c r="AF54" s="6">
        <f t="shared" si="3"/>
        <v>80000000</v>
      </c>
      <c r="AH54" s="4">
        <f t="shared" si="4"/>
        <v>0</v>
      </c>
    </row>
    <row r="55" spans="1:34" x14ac:dyDescent="0.25">
      <c r="A55" t="s">
        <v>202</v>
      </c>
      <c r="B55" t="s">
        <v>203</v>
      </c>
      <c r="C55" t="s">
        <v>152</v>
      </c>
      <c r="D55" t="s">
        <v>153</v>
      </c>
      <c r="E55" s="4">
        <v>60000000</v>
      </c>
      <c r="F55" s="4">
        <v>0</v>
      </c>
      <c r="G55" s="4">
        <f>E55+F55</f>
        <v>60000000</v>
      </c>
      <c r="H55" s="7">
        <v>44817</v>
      </c>
      <c r="I55" s="7">
        <v>44926</v>
      </c>
      <c r="J55" s="10">
        <v>4</v>
      </c>
      <c r="K55" s="12">
        <v>0</v>
      </c>
      <c r="L55" s="8"/>
      <c r="N55" s="8"/>
      <c r="P55" s="8"/>
      <c r="R55" s="8"/>
      <c r="T55" s="8"/>
      <c r="V55" s="8"/>
      <c r="W55" s="6">
        <f t="shared" si="13"/>
        <v>60000000</v>
      </c>
      <c r="X55" t="s">
        <v>26</v>
      </c>
      <c r="Z55" s="11"/>
      <c r="AA55" s="11"/>
      <c r="AB55" s="11"/>
      <c r="AC55" s="6">
        <f t="shared" si="14"/>
        <v>60000000</v>
      </c>
      <c r="AD55" s="6"/>
      <c r="AE55" s="6"/>
      <c r="AF55" s="6">
        <f t="shared" si="3"/>
        <v>60000000</v>
      </c>
      <c r="AH55" s="4">
        <f t="shared" si="4"/>
        <v>0</v>
      </c>
    </row>
    <row r="56" spans="1:34" x14ac:dyDescent="0.25">
      <c r="E56" s="4"/>
      <c r="F56" s="4"/>
      <c r="H56" s="7"/>
      <c r="I56" s="7"/>
      <c r="K56" s="12"/>
      <c r="L56" s="8"/>
      <c r="N56" s="8"/>
      <c r="P56" s="8"/>
      <c r="R56" s="8"/>
      <c r="T56" s="8"/>
      <c r="V56" s="8"/>
      <c r="W56" s="6">
        <f t="shared" si="13"/>
        <v>0</v>
      </c>
      <c r="X56" t="s">
        <v>26</v>
      </c>
      <c r="Z56" s="11"/>
      <c r="AA56" s="11"/>
      <c r="AB56" s="11"/>
      <c r="AC56" s="6">
        <f t="shared" si="14"/>
        <v>0</v>
      </c>
      <c r="AD56" s="6"/>
      <c r="AE56" s="6"/>
      <c r="AF56" s="6">
        <f t="shared" si="3"/>
        <v>0</v>
      </c>
      <c r="AH56" s="4">
        <f t="shared" si="4"/>
        <v>0</v>
      </c>
    </row>
    <row r="57" spans="1:34" x14ac:dyDescent="0.25">
      <c r="E57" s="4"/>
      <c r="F57" s="4"/>
      <c r="H57" s="7"/>
      <c r="I57" s="7"/>
      <c r="K57" s="12"/>
      <c r="L57" s="8"/>
      <c r="N57" s="8"/>
      <c r="P57" s="8"/>
      <c r="R57" s="8"/>
      <c r="T57" s="8"/>
      <c r="V57" s="8"/>
      <c r="W57" s="6">
        <f t="shared" si="13"/>
        <v>0</v>
      </c>
      <c r="X57" t="s">
        <v>26</v>
      </c>
      <c r="Z57" s="11"/>
      <c r="AA57" s="11"/>
      <c r="AB57" s="11"/>
      <c r="AC57" s="6">
        <f t="shared" si="14"/>
        <v>0</v>
      </c>
      <c r="AD57" s="6"/>
      <c r="AE57" s="6"/>
      <c r="AF57" s="6">
        <f t="shared" si="3"/>
        <v>0</v>
      </c>
      <c r="AH57" s="4">
        <f t="shared" si="4"/>
        <v>0</v>
      </c>
    </row>
    <row r="58" spans="1:34" x14ac:dyDescent="0.25">
      <c r="E58" s="4"/>
      <c r="F58" s="4"/>
      <c r="H58" s="7"/>
      <c r="I58" s="7"/>
      <c r="K58" s="12"/>
      <c r="L58" s="8"/>
      <c r="N58" s="8"/>
      <c r="P58" s="8"/>
      <c r="R58" s="8"/>
      <c r="T58" s="8"/>
      <c r="V58" s="8"/>
      <c r="W58" s="6">
        <f t="shared" si="13"/>
        <v>0</v>
      </c>
      <c r="X58" t="s">
        <v>26</v>
      </c>
      <c r="Z58" s="11"/>
      <c r="AA58" s="11"/>
      <c r="AB58" s="11"/>
      <c r="AC58" s="6">
        <f t="shared" si="14"/>
        <v>0</v>
      </c>
      <c r="AF58" s="6">
        <f t="shared" si="3"/>
        <v>0</v>
      </c>
      <c r="AH58" s="4">
        <f t="shared" si="4"/>
        <v>0</v>
      </c>
    </row>
    <row r="59" spans="1:34" x14ac:dyDescent="0.25">
      <c r="E59" s="4"/>
      <c r="F59" s="4"/>
      <c r="G59" s="4"/>
      <c r="H59" s="7"/>
      <c r="I59" s="7"/>
      <c r="K59" s="12"/>
      <c r="L59" s="8"/>
      <c r="N59" s="8"/>
      <c r="P59" s="8"/>
      <c r="R59" s="8"/>
      <c r="T59" s="8"/>
      <c r="V59" s="8"/>
      <c r="W59" s="6">
        <f t="shared" si="13"/>
        <v>0</v>
      </c>
      <c r="X59" t="s">
        <v>26</v>
      </c>
      <c r="Z59" s="11"/>
      <c r="AA59" s="11"/>
      <c r="AB59" s="11"/>
      <c r="AC59" s="6">
        <f t="shared" si="14"/>
        <v>0</v>
      </c>
      <c r="AF59" s="6">
        <f t="shared" si="3"/>
        <v>0</v>
      </c>
      <c r="AH59" s="4">
        <f t="shared" si="4"/>
        <v>0</v>
      </c>
    </row>
    <row r="60" spans="1:34" x14ac:dyDescent="0.25">
      <c r="E60" s="4"/>
      <c r="F60" s="4"/>
      <c r="G60" s="4"/>
      <c r="H60" s="7"/>
      <c r="I60" s="7"/>
      <c r="K60" s="12"/>
      <c r="L60" s="8"/>
      <c r="N60" s="8"/>
      <c r="P60" s="8"/>
      <c r="R60" s="8"/>
      <c r="T60" s="8"/>
      <c r="V60" s="8"/>
      <c r="W60" s="6">
        <f t="shared" si="13"/>
        <v>0</v>
      </c>
      <c r="X60" t="s">
        <v>26</v>
      </c>
      <c r="Z60" s="11"/>
      <c r="AA60" s="11"/>
      <c r="AB60" s="11"/>
      <c r="AC60" s="6">
        <f t="shared" si="14"/>
        <v>0</v>
      </c>
      <c r="AF60" s="6">
        <f t="shared" si="3"/>
        <v>0</v>
      </c>
      <c r="AH60" s="4">
        <f t="shared" si="4"/>
        <v>0</v>
      </c>
    </row>
    <row r="61" spans="1:34" x14ac:dyDescent="0.25">
      <c r="E61" s="4"/>
      <c r="F61" s="4"/>
      <c r="G61" s="4"/>
      <c r="H61" s="7"/>
      <c r="I61" s="7"/>
      <c r="K61" s="12"/>
      <c r="L61" s="8"/>
      <c r="N61" s="8"/>
      <c r="P61" s="8"/>
      <c r="R61" s="8"/>
      <c r="T61" s="8"/>
      <c r="V61" s="8"/>
      <c r="W61" s="6">
        <f t="shared" si="13"/>
        <v>0</v>
      </c>
      <c r="X61" t="s">
        <v>26</v>
      </c>
      <c r="Z61" s="11"/>
      <c r="AA61" s="11"/>
      <c r="AB61" s="11"/>
      <c r="AC61" s="6">
        <f t="shared" si="14"/>
        <v>0</v>
      </c>
      <c r="AF61" s="6">
        <f t="shared" si="3"/>
        <v>0</v>
      </c>
      <c r="AH61" s="4">
        <f t="shared" si="4"/>
        <v>0</v>
      </c>
    </row>
    <row r="62" spans="1:34" x14ac:dyDescent="0.25">
      <c r="E62" s="4"/>
      <c r="F62" s="4"/>
      <c r="G62" s="4"/>
      <c r="H62" s="7"/>
      <c r="I62" s="7"/>
      <c r="K62" s="12"/>
      <c r="L62" s="8"/>
      <c r="N62" s="8"/>
      <c r="P62" s="8"/>
      <c r="R62" s="8"/>
      <c r="T62" s="8"/>
      <c r="V62" s="8"/>
      <c r="W62" s="6">
        <f t="shared" si="13"/>
        <v>0</v>
      </c>
      <c r="X62" t="s">
        <v>26</v>
      </c>
      <c r="Z62" s="11"/>
      <c r="AA62" s="11"/>
      <c r="AB62" s="11"/>
      <c r="AC62" s="6">
        <f t="shared" si="14"/>
        <v>0</v>
      </c>
      <c r="AF62" s="6">
        <f t="shared" si="3"/>
        <v>0</v>
      </c>
      <c r="AH62" s="4">
        <f t="shared" si="4"/>
        <v>0</v>
      </c>
    </row>
    <row r="63" spans="1:34" x14ac:dyDescent="0.25">
      <c r="E63" s="4"/>
      <c r="F63" s="4"/>
      <c r="H63" s="7"/>
      <c r="I63" s="7"/>
      <c r="K63" s="12"/>
      <c r="L63" s="8"/>
      <c r="N63" s="8"/>
      <c r="P63" s="8"/>
      <c r="R63" s="8"/>
      <c r="T63" s="8"/>
      <c r="V63" s="8"/>
      <c r="W63" s="6">
        <f t="shared" si="13"/>
        <v>0</v>
      </c>
      <c r="X63" t="s">
        <v>26</v>
      </c>
      <c r="Z63" s="11"/>
      <c r="AA63" s="11"/>
      <c r="AB63" s="11"/>
      <c r="AC63" s="6">
        <f t="shared" si="14"/>
        <v>0</v>
      </c>
      <c r="AF63" s="6">
        <f t="shared" si="3"/>
        <v>0</v>
      </c>
      <c r="AH63" s="4">
        <f t="shared" si="4"/>
        <v>0</v>
      </c>
    </row>
    <row r="64" spans="1:34" x14ac:dyDescent="0.25">
      <c r="E64" s="4"/>
      <c r="F64" s="4"/>
      <c r="H64" s="7"/>
      <c r="I64" s="7"/>
      <c r="K64" s="12"/>
      <c r="L64" s="8"/>
      <c r="N64" s="8"/>
      <c r="P64" s="8"/>
      <c r="R64" s="8"/>
      <c r="T64" s="8"/>
      <c r="V64" s="8"/>
      <c r="W64" s="6">
        <f t="shared" si="13"/>
        <v>0</v>
      </c>
      <c r="X64" t="s">
        <v>26</v>
      </c>
      <c r="Z64" s="11"/>
      <c r="AA64" s="11"/>
      <c r="AB64" s="11"/>
      <c r="AC64" s="6">
        <f t="shared" si="14"/>
        <v>0</v>
      </c>
      <c r="AF64" s="6">
        <f t="shared" si="3"/>
        <v>0</v>
      </c>
      <c r="AH64" s="4">
        <f t="shared" si="4"/>
        <v>0</v>
      </c>
    </row>
    <row r="65" spans="5:34" x14ac:dyDescent="0.25">
      <c r="E65" s="4"/>
      <c r="F65" s="4"/>
      <c r="H65" s="7"/>
      <c r="I65" s="7"/>
      <c r="K65" s="12"/>
      <c r="L65" s="8"/>
      <c r="N65" s="8"/>
      <c r="P65" s="8"/>
      <c r="R65" s="8"/>
      <c r="T65" s="8"/>
      <c r="V65" s="8"/>
      <c r="W65" s="6">
        <f t="shared" si="13"/>
        <v>0</v>
      </c>
      <c r="X65" t="s">
        <v>26</v>
      </c>
      <c r="Z65" s="11"/>
      <c r="AA65" s="11"/>
      <c r="AB65" s="11"/>
      <c r="AC65" s="6">
        <f t="shared" si="14"/>
        <v>0</v>
      </c>
      <c r="AF65" s="6">
        <f t="shared" si="3"/>
        <v>0</v>
      </c>
      <c r="AH65" s="4">
        <f t="shared" si="4"/>
        <v>0</v>
      </c>
    </row>
    <row r="66" spans="5:34" x14ac:dyDescent="0.25">
      <c r="E66" s="4"/>
      <c r="F66" s="4"/>
      <c r="H66" s="7"/>
      <c r="I66" s="7"/>
      <c r="K66" s="12"/>
      <c r="L66" s="8"/>
      <c r="N66" s="8"/>
      <c r="P66" s="8"/>
      <c r="R66" s="8"/>
      <c r="T66" s="8"/>
      <c r="V66" s="8"/>
      <c r="W66" s="6">
        <f t="shared" si="13"/>
        <v>0</v>
      </c>
      <c r="X66" t="s">
        <v>26</v>
      </c>
      <c r="Z66" s="11"/>
      <c r="AA66" s="11"/>
      <c r="AB66" s="11"/>
      <c r="AC66" s="6">
        <f t="shared" si="14"/>
        <v>0</v>
      </c>
      <c r="AF66" s="6">
        <f t="shared" si="3"/>
        <v>0</v>
      </c>
      <c r="AH66" s="4">
        <f t="shared" si="4"/>
        <v>0</v>
      </c>
    </row>
    <row r="67" spans="5:34" x14ac:dyDescent="0.25">
      <c r="E67" s="4"/>
      <c r="F67" s="4"/>
      <c r="H67" s="7"/>
      <c r="I67" s="7"/>
      <c r="K67" s="12"/>
      <c r="L67" s="8"/>
      <c r="N67" s="8"/>
      <c r="P67" s="8"/>
      <c r="R67" s="8"/>
      <c r="T67" s="8"/>
      <c r="V67" s="8"/>
      <c r="W67" s="6">
        <f t="shared" si="13"/>
        <v>0</v>
      </c>
      <c r="X67" t="s">
        <v>26</v>
      </c>
      <c r="Z67" s="11"/>
      <c r="AA67" s="11"/>
      <c r="AB67" s="11"/>
      <c r="AC67" s="6">
        <f t="shared" si="14"/>
        <v>0</v>
      </c>
      <c r="AF67" s="6">
        <f t="shared" ref="AF67:AF84" si="15">(G67+Y67)-AE67</f>
        <v>0</v>
      </c>
      <c r="AH67" s="4">
        <f t="shared" ref="AH67:AH84" si="16">F67+Y67</f>
        <v>0</v>
      </c>
    </row>
    <row r="68" spans="5:34" x14ac:dyDescent="0.25">
      <c r="E68" s="4"/>
      <c r="F68" s="4"/>
      <c r="H68" s="7"/>
      <c r="I68" s="7"/>
      <c r="K68" s="12"/>
      <c r="L68" s="8"/>
      <c r="N68" s="8"/>
      <c r="P68" s="8"/>
      <c r="R68" s="8"/>
      <c r="T68" s="8"/>
      <c r="V68" s="8"/>
      <c r="W68" s="6">
        <f t="shared" si="13"/>
        <v>0</v>
      </c>
      <c r="X68" t="s">
        <v>26</v>
      </c>
      <c r="Z68" s="11"/>
      <c r="AA68" s="11"/>
      <c r="AB68" s="11"/>
      <c r="AC68" s="6">
        <f t="shared" si="14"/>
        <v>0</v>
      </c>
      <c r="AF68" s="6">
        <f t="shared" si="15"/>
        <v>0</v>
      </c>
      <c r="AH68" s="4">
        <f t="shared" si="16"/>
        <v>0</v>
      </c>
    </row>
    <row r="69" spans="5:34" x14ac:dyDescent="0.25">
      <c r="E69" s="4"/>
      <c r="F69" s="4"/>
      <c r="H69" s="7"/>
      <c r="I69" s="7"/>
      <c r="K69" s="12"/>
      <c r="L69" s="8"/>
      <c r="N69" s="8"/>
      <c r="P69" s="8"/>
      <c r="R69" s="8"/>
      <c r="T69" s="8"/>
      <c r="V69" s="8"/>
      <c r="W69" s="6">
        <f t="shared" si="13"/>
        <v>0</v>
      </c>
      <c r="X69" t="s">
        <v>26</v>
      </c>
      <c r="Z69" s="11"/>
      <c r="AA69" s="11"/>
      <c r="AB69" s="11"/>
      <c r="AC69" s="6">
        <f t="shared" si="14"/>
        <v>0</v>
      </c>
      <c r="AF69" s="6">
        <f t="shared" si="15"/>
        <v>0</v>
      </c>
      <c r="AH69" s="4">
        <f t="shared" si="16"/>
        <v>0</v>
      </c>
    </row>
    <row r="70" spans="5:34" x14ac:dyDescent="0.25">
      <c r="E70" s="4"/>
      <c r="F70" s="4"/>
      <c r="H70" s="7"/>
      <c r="I70" s="7"/>
      <c r="K70" s="12"/>
      <c r="L70" s="8"/>
      <c r="N70" s="8"/>
      <c r="P70" s="8"/>
      <c r="R70" s="8"/>
      <c r="T70" s="8"/>
      <c r="V70" s="8"/>
      <c r="W70" s="6">
        <f t="shared" si="13"/>
        <v>0</v>
      </c>
      <c r="X70" t="s">
        <v>26</v>
      </c>
      <c r="Z70" s="11"/>
      <c r="AA70" s="11"/>
      <c r="AB70" s="11"/>
      <c r="AC70" s="6">
        <f t="shared" si="14"/>
        <v>0</v>
      </c>
      <c r="AF70" s="6">
        <f t="shared" si="15"/>
        <v>0</v>
      </c>
      <c r="AH70" s="4">
        <f t="shared" si="16"/>
        <v>0</v>
      </c>
    </row>
    <row r="71" spans="5:34" x14ac:dyDescent="0.25">
      <c r="E71" s="4"/>
      <c r="F71" s="4"/>
      <c r="H71" s="7"/>
      <c r="I71" s="7"/>
      <c r="K71" s="12"/>
      <c r="L71" s="8"/>
      <c r="N71" s="8"/>
      <c r="P71" s="8"/>
      <c r="R71" s="8"/>
      <c r="T71" s="8"/>
      <c r="V71" s="8"/>
      <c r="W71" s="6">
        <f t="shared" si="13"/>
        <v>0</v>
      </c>
      <c r="X71" t="s">
        <v>26</v>
      </c>
      <c r="Z71" s="11"/>
      <c r="AA71" s="11"/>
      <c r="AB71" s="11"/>
      <c r="AC71" s="6">
        <f t="shared" si="14"/>
        <v>0</v>
      </c>
      <c r="AF71" s="6">
        <f t="shared" si="15"/>
        <v>0</v>
      </c>
      <c r="AH71" s="4">
        <f t="shared" si="16"/>
        <v>0</v>
      </c>
    </row>
    <row r="72" spans="5:34" x14ac:dyDescent="0.25">
      <c r="E72" s="4"/>
      <c r="F72" s="4"/>
      <c r="H72" s="7"/>
      <c r="I72" s="7"/>
      <c r="K72" s="12"/>
      <c r="L72" s="8"/>
      <c r="N72" s="8"/>
      <c r="P72" s="8"/>
      <c r="R72" s="8"/>
      <c r="T72" s="8"/>
      <c r="V72" s="8"/>
      <c r="W72" s="6">
        <f t="shared" si="13"/>
        <v>0</v>
      </c>
      <c r="X72" t="s">
        <v>26</v>
      </c>
      <c r="Z72" s="11"/>
      <c r="AA72" s="11"/>
      <c r="AB72" s="11"/>
      <c r="AC72" s="6">
        <f t="shared" si="14"/>
        <v>0</v>
      </c>
      <c r="AF72" s="6">
        <f t="shared" si="15"/>
        <v>0</v>
      </c>
      <c r="AH72" s="4">
        <f t="shared" si="16"/>
        <v>0</v>
      </c>
    </row>
    <row r="73" spans="5:34" x14ac:dyDescent="0.25">
      <c r="E73" s="4"/>
      <c r="F73" s="4"/>
      <c r="H73" s="7"/>
      <c r="I73" s="7"/>
      <c r="K73" s="12"/>
      <c r="L73" s="8"/>
      <c r="N73" s="8"/>
      <c r="P73" s="8"/>
      <c r="R73" s="8"/>
      <c r="T73" s="8"/>
      <c r="V73" s="8"/>
      <c r="W73" s="6">
        <f t="shared" si="13"/>
        <v>0</v>
      </c>
      <c r="X73" t="s">
        <v>26</v>
      </c>
      <c r="Z73" s="11"/>
      <c r="AA73" s="11"/>
      <c r="AB73" s="11"/>
      <c r="AC73" s="6">
        <f t="shared" si="14"/>
        <v>0</v>
      </c>
      <c r="AF73" s="6">
        <f t="shared" si="15"/>
        <v>0</v>
      </c>
      <c r="AH73" s="4">
        <f t="shared" si="16"/>
        <v>0</v>
      </c>
    </row>
    <row r="74" spans="5:34" x14ac:dyDescent="0.25">
      <c r="E74" s="4"/>
      <c r="F74" s="4"/>
      <c r="H74" s="7"/>
      <c r="I74" s="7"/>
      <c r="K74" s="12"/>
      <c r="L74" s="8"/>
      <c r="N74" s="8"/>
      <c r="P74" s="8"/>
      <c r="R74" s="8"/>
      <c r="T74" s="8"/>
      <c r="V74" s="8"/>
      <c r="W74" s="6">
        <f t="shared" si="13"/>
        <v>0</v>
      </c>
      <c r="X74" t="s">
        <v>26</v>
      </c>
      <c r="Z74" s="11"/>
      <c r="AA74" s="11"/>
      <c r="AB74" s="11"/>
      <c r="AC74" s="6">
        <f t="shared" si="14"/>
        <v>0</v>
      </c>
      <c r="AF74" s="6">
        <f t="shared" si="15"/>
        <v>0</v>
      </c>
      <c r="AH74" s="4">
        <f t="shared" si="16"/>
        <v>0</v>
      </c>
    </row>
    <row r="75" spans="5:34" x14ac:dyDescent="0.25">
      <c r="E75" s="4"/>
      <c r="F75" s="4"/>
      <c r="H75" s="7"/>
      <c r="I75" s="7"/>
      <c r="K75" s="12"/>
      <c r="L75" s="8"/>
      <c r="N75" s="8"/>
      <c r="P75" s="8"/>
      <c r="R75" s="8"/>
      <c r="T75" s="8"/>
      <c r="V75" s="8"/>
      <c r="W75" s="6">
        <f t="shared" si="13"/>
        <v>0</v>
      </c>
      <c r="X75" t="s">
        <v>26</v>
      </c>
      <c r="Z75" s="11"/>
      <c r="AA75" s="11"/>
      <c r="AB75" s="11"/>
      <c r="AC75" s="6">
        <f t="shared" si="14"/>
        <v>0</v>
      </c>
      <c r="AF75" s="6">
        <f t="shared" si="15"/>
        <v>0</v>
      </c>
      <c r="AH75" s="4">
        <f t="shared" si="16"/>
        <v>0</v>
      </c>
    </row>
    <row r="76" spans="5:34" x14ac:dyDescent="0.25">
      <c r="E76" s="4"/>
      <c r="F76" s="4"/>
      <c r="H76" s="7"/>
      <c r="I76" s="7"/>
      <c r="K76" s="12"/>
      <c r="L76" s="8"/>
      <c r="N76" s="8"/>
      <c r="P76" s="8"/>
      <c r="R76" s="8"/>
      <c r="T76" s="8"/>
      <c r="V76" s="8"/>
      <c r="W76" s="6">
        <f t="shared" si="13"/>
        <v>0</v>
      </c>
      <c r="X76" t="s">
        <v>26</v>
      </c>
      <c r="Z76" s="11"/>
      <c r="AA76" s="11"/>
      <c r="AB76" s="11"/>
      <c r="AC76" s="6">
        <f t="shared" si="14"/>
        <v>0</v>
      </c>
      <c r="AF76" s="6">
        <f t="shared" si="15"/>
        <v>0</v>
      </c>
      <c r="AH76" s="4">
        <f t="shared" si="16"/>
        <v>0</v>
      </c>
    </row>
    <row r="77" spans="5:34" x14ac:dyDescent="0.25">
      <c r="E77" s="4"/>
      <c r="F77" s="4"/>
      <c r="H77" s="7"/>
      <c r="I77" s="7"/>
      <c r="K77" s="12"/>
      <c r="L77" s="8"/>
      <c r="N77" s="8"/>
      <c r="P77" s="8"/>
      <c r="R77" s="8"/>
      <c r="T77" s="8"/>
      <c r="V77" s="8"/>
      <c r="W77" s="6">
        <f t="shared" si="13"/>
        <v>0</v>
      </c>
      <c r="X77" t="s">
        <v>26</v>
      </c>
      <c r="Z77" s="11"/>
      <c r="AA77" s="11"/>
      <c r="AB77" s="11"/>
      <c r="AC77" s="6">
        <f t="shared" si="14"/>
        <v>0</v>
      </c>
      <c r="AF77" s="6">
        <f t="shared" si="15"/>
        <v>0</v>
      </c>
      <c r="AH77" s="4">
        <f t="shared" si="16"/>
        <v>0</v>
      </c>
    </row>
    <row r="78" spans="5:34" x14ac:dyDescent="0.25">
      <c r="E78" s="4"/>
      <c r="F78" s="4"/>
      <c r="H78" s="7"/>
      <c r="I78" s="7"/>
      <c r="K78" s="12"/>
      <c r="L78" s="8"/>
      <c r="N78" s="8"/>
      <c r="P78" s="8"/>
      <c r="R78" s="8"/>
      <c r="T78" s="8"/>
      <c r="V78" s="8"/>
      <c r="W78" s="6">
        <f t="shared" si="13"/>
        <v>0</v>
      </c>
      <c r="X78" t="s">
        <v>26</v>
      </c>
      <c r="Z78" s="11"/>
      <c r="AA78" s="11"/>
      <c r="AB78" s="11"/>
      <c r="AC78" s="6">
        <f t="shared" si="14"/>
        <v>0</v>
      </c>
      <c r="AF78" s="6">
        <f t="shared" si="15"/>
        <v>0</v>
      </c>
      <c r="AH78" s="4">
        <f t="shared" si="16"/>
        <v>0</v>
      </c>
    </row>
    <row r="79" spans="5:34" x14ac:dyDescent="0.25">
      <c r="E79" s="4"/>
      <c r="F79" s="4"/>
      <c r="H79" s="7"/>
      <c r="I79" s="7"/>
      <c r="K79" s="12"/>
      <c r="L79" s="8"/>
      <c r="N79" s="8"/>
      <c r="P79" s="8"/>
      <c r="R79" s="8"/>
      <c r="T79" s="8"/>
      <c r="V79" s="8"/>
      <c r="W79" s="6">
        <f t="shared" si="13"/>
        <v>0</v>
      </c>
      <c r="X79" t="s">
        <v>26</v>
      </c>
      <c r="Z79" s="11"/>
      <c r="AA79" s="11"/>
      <c r="AB79" s="11"/>
      <c r="AC79" s="6">
        <f t="shared" si="14"/>
        <v>0</v>
      </c>
      <c r="AF79" s="6">
        <f t="shared" si="15"/>
        <v>0</v>
      </c>
      <c r="AH79" s="4">
        <f t="shared" si="16"/>
        <v>0</v>
      </c>
    </row>
    <row r="80" spans="5:34" x14ac:dyDescent="0.25">
      <c r="E80" s="4"/>
      <c r="F80" s="4"/>
      <c r="H80" s="7"/>
      <c r="I80" s="7"/>
      <c r="K80" s="12"/>
      <c r="L80" s="8"/>
      <c r="N80" s="8"/>
      <c r="P80" s="8"/>
      <c r="R80" s="8"/>
      <c r="T80" s="8"/>
      <c r="V80" s="8"/>
      <c r="W80" s="6">
        <f t="shared" si="13"/>
        <v>0</v>
      </c>
      <c r="X80" t="s">
        <v>26</v>
      </c>
      <c r="Z80" s="11"/>
      <c r="AA80" s="11"/>
      <c r="AB80" s="11"/>
      <c r="AC80" s="6">
        <f t="shared" si="14"/>
        <v>0</v>
      </c>
      <c r="AF80" s="6">
        <f t="shared" si="15"/>
        <v>0</v>
      </c>
      <c r="AH80" s="4">
        <f t="shared" si="16"/>
        <v>0</v>
      </c>
    </row>
    <row r="81" spans="5:34" x14ac:dyDescent="0.25">
      <c r="E81" s="4"/>
      <c r="F81" s="4"/>
      <c r="H81" s="7"/>
      <c r="I81" s="7"/>
      <c r="K81" s="12"/>
      <c r="L81" s="8"/>
      <c r="N81" s="8"/>
      <c r="P81" s="8"/>
      <c r="R81" s="8"/>
      <c r="T81" s="8"/>
      <c r="V81" s="8"/>
      <c r="W81" s="6">
        <f t="shared" si="13"/>
        <v>0</v>
      </c>
      <c r="X81" t="s">
        <v>26</v>
      </c>
      <c r="Z81" s="11"/>
      <c r="AA81" s="11"/>
      <c r="AB81" s="11"/>
      <c r="AC81" s="6">
        <f t="shared" si="14"/>
        <v>0</v>
      </c>
      <c r="AF81" s="6">
        <f t="shared" si="15"/>
        <v>0</v>
      </c>
      <c r="AH81" s="4">
        <f t="shared" si="16"/>
        <v>0</v>
      </c>
    </row>
    <row r="82" spans="5:34" x14ac:dyDescent="0.25">
      <c r="E82" s="4"/>
      <c r="F82" s="4"/>
      <c r="H82" s="7"/>
      <c r="I82" s="7"/>
      <c r="K82" s="12"/>
      <c r="L82" s="8"/>
      <c r="N82" s="8"/>
      <c r="P82" s="8"/>
      <c r="R82" s="8"/>
      <c r="T82" s="8"/>
      <c r="V82" s="8"/>
      <c r="W82" s="6">
        <f t="shared" si="13"/>
        <v>0</v>
      </c>
      <c r="X82" t="s">
        <v>26</v>
      </c>
      <c r="Z82" s="11"/>
      <c r="AA82" s="11"/>
      <c r="AB82" s="11"/>
      <c r="AC82" s="6">
        <f t="shared" si="14"/>
        <v>0</v>
      </c>
      <c r="AF82" s="6">
        <f t="shared" si="15"/>
        <v>0</v>
      </c>
      <c r="AH82" s="4">
        <f t="shared" si="16"/>
        <v>0</v>
      </c>
    </row>
    <row r="83" spans="5:34" x14ac:dyDescent="0.25">
      <c r="E83" s="4"/>
      <c r="F83" s="4"/>
      <c r="H83" s="7"/>
      <c r="I83" s="7"/>
      <c r="K83" s="12"/>
      <c r="L83" s="8"/>
      <c r="N83" s="8"/>
      <c r="P83" s="8"/>
      <c r="R83" s="8"/>
      <c r="T83" s="8"/>
      <c r="V83" s="8"/>
      <c r="W83" s="6">
        <f t="shared" si="13"/>
        <v>0</v>
      </c>
      <c r="X83" t="s">
        <v>26</v>
      </c>
      <c r="Z83" s="11"/>
      <c r="AA83" s="11"/>
      <c r="AB83" s="11"/>
      <c r="AC83" s="6">
        <f t="shared" si="14"/>
        <v>0</v>
      </c>
      <c r="AF83" s="6">
        <f t="shared" si="15"/>
        <v>0</v>
      </c>
      <c r="AH83" s="4">
        <f t="shared" si="16"/>
        <v>0</v>
      </c>
    </row>
    <row r="84" spans="5:34" x14ac:dyDescent="0.25">
      <c r="E84" s="4"/>
      <c r="F84" s="4"/>
      <c r="H84" s="7"/>
      <c r="I84" s="7"/>
      <c r="K84" s="12"/>
      <c r="L84" s="8"/>
      <c r="N84" s="8"/>
      <c r="P84" s="8"/>
      <c r="R84" s="8"/>
      <c r="T84" s="8"/>
      <c r="V84" s="8"/>
      <c r="W84" s="6">
        <f t="shared" si="13"/>
        <v>0</v>
      </c>
      <c r="X84" t="s">
        <v>26</v>
      </c>
      <c r="Z84" s="11"/>
      <c r="AA84" s="11"/>
      <c r="AB84" s="11"/>
      <c r="AC84" s="6">
        <f t="shared" si="14"/>
        <v>0</v>
      </c>
      <c r="AF84" s="6">
        <f t="shared" si="15"/>
        <v>0</v>
      </c>
      <c r="AH84" s="4">
        <f t="shared" si="16"/>
        <v>0</v>
      </c>
    </row>
    <row r="85" spans="5:34" x14ac:dyDescent="0.25">
      <c r="E85" s="4"/>
      <c r="K85" s="12"/>
    </row>
    <row r="86" spans="5:34" x14ac:dyDescent="0.25">
      <c r="E86" s="4"/>
      <c r="K86" s="12"/>
    </row>
    <row r="87" spans="5:34" x14ac:dyDescent="0.25">
      <c r="K87" s="12"/>
    </row>
  </sheetData>
  <autoFilter ref="A1:X57" xr:uid="{00000000-0009-0000-0000-000000000000}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CC7F0-EFD3-4316-BAFF-554690576498}">
  <dimension ref="A2:D9"/>
  <sheetViews>
    <sheetView workbookViewId="0">
      <selection activeCell="A2" sqref="A2:D2"/>
    </sheetView>
  </sheetViews>
  <sheetFormatPr baseColWidth="10" defaultRowHeight="15" x14ac:dyDescent="0.25"/>
  <cols>
    <col min="2" max="2" width="13.7109375" customWidth="1"/>
    <col min="3" max="3" width="12.7109375" bestFit="1" customWidth="1"/>
  </cols>
  <sheetData>
    <row r="2" spans="1:4" ht="50.25" customHeight="1" x14ac:dyDescent="0.25">
      <c r="A2" s="24" t="s">
        <v>173</v>
      </c>
      <c r="B2" s="24"/>
      <c r="C2" s="24"/>
      <c r="D2" s="24"/>
    </row>
    <row r="4" spans="1:4" ht="30" x14ac:dyDescent="0.25">
      <c r="A4" s="19" t="s">
        <v>174</v>
      </c>
      <c r="B4" s="19" t="s">
        <v>179</v>
      </c>
      <c r="C4" s="20" t="s">
        <v>175</v>
      </c>
      <c r="D4" s="21" t="s">
        <v>182</v>
      </c>
    </row>
    <row r="5" spans="1:4" x14ac:dyDescent="0.25">
      <c r="A5" t="s">
        <v>27</v>
      </c>
      <c r="B5" t="s">
        <v>176</v>
      </c>
      <c r="C5" s="4">
        <v>322000000</v>
      </c>
    </row>
    <row r="6" spans="1:4" x14ac:dyDescent="0.25">
      <c r="A6" t="s">
        <v>63</v>
      </c>
      <c r="B6" t="s">
        <v>177</v>
      </c>
      <c r="C6" s="4">
        <v>346900000</v>
      </c>
    </row>
    <row r="7" spans="1:4" x14ac:dyDescent="0.25">
      <c r="A7" t="s">
        <v>181</v>
      </c>
      <c r="B7" t="s">
        <v>178</v>
      </c>
      <c r="C7" s="4">
        <f>316000000</f>
        <v>316000000</v>
      </c>
      <c r="D7" s="4">
        <v>13000000</v>
      </c>
    </row>
    <row r="8" spans="1:4" ht="30" x14ac:dyDescent="0.25">
      <c r="B8" s="17" t="s">
        <v>180</v>
      </c>
      <c r="D8" s="18">
        <v>332600000</v>
      </c>
    </row>
    <row r="9" spans="1:4" x14ac:dyDescent="0.25">
      <c r="A9" s="22"/>
      <c r="B9" s="22"/>
      <c r="C9" s="23">
        <f>SUM(C5:C8)</f>
        <v>984900000</v>
      </c>
      <c r="D9" s="23">
        <f>SUM(D5:D8)</f>
        <v>345600000</v>
      </c>
    </row>
  </sheetData>
  <mergeCells count="1">
    <mergeCell ref="A2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ESTANDAR</dc:creator>
  <cp:lastModifiedBy>ESTANDAR</cp:lastModifiedBy>
  <cp:lastPrinted>2022-09-14T15:28:10Z</cp:lastPrinted>
  <dcterms:created xsi:type="dcterms:W3CDTF">2022-09-02T14:59:01Z</dcterms:created>
  <dcterms:modified xsi:type="dcterms:W3CDTF">2022-09-27T23:11:51Z</dcterms:modified>
</cp:coreProperties>
</file>